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C:\Users\dmoor\Dropbox\LMU_teaching\FNCE_3415\Fall_22\SILK_Valuation\"/>
    </mc:Choice>
  </mc:AlternateContent>
  <xr:revisionPtr revIDLastSave="0" documentId="13_ncr:1_{8D79C3A2-27CC-4B3A-A7ED-D29AE7BEBC27}" xr6:coauthVersionLast="47" xr6:coauthVersionMax="47" xr10:uidLastSave="{00000000-0000-0000-0000-000000000000}"/>
  <bookViews>
    <workbookView xWindow="-28920" yWindow="-120" windowWidth="29040" windowHeight="15840" xr2:uid="{00000000-000D-0000-FFFF-FFFF00000000}"/>
  </bookViews>
  <sheets>
    <sheet name="SILK_ratios" sheetId="12" r:id="rId1"/>
    <sheet name="Charts" sheetId="42" r:id="rId2"/>
    <sheet name="SILK_BS_CS" sheetId="38" r:id="rId3"/>
    <sheet name="SILK_IS_CS" sheetId="40" r:id="rId4"/>
    <sheet name="SILK_IS" sheetId="39" r:id="rId5"/>
    <sheet name="SILK_BS" sheetId="37" r:id="rId6"/>
    <sheet name="SILK_CFS" sheetId="41" r:id="rId7"/>
    <sheet name="Peer_avg" sheetId="13" r:id="rId8"/>
    <sheet name="LMAT" sheetId="31" r:id="rId9"/>
    <sheet name="LUNG" sheetId="32" r:id="rId10"/>
    <sheet name="ANGO" sheetId="33" r:id="rId11"/>
    <sheet name="ATRI" sheetId="34" r:id="rId12"/>
    <sheet name="NARI" sheetId="35" r:id="rId13"/>
    <sheet name="Industry_3841" sheetId="36" r:id="rId14"/>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6" i="36" l="1"/>
  <c r="G446" i="36"/>
  <c r="F446" i="36"/>
  <c r="E446" i="36"/>
  <c r="D446" i="36"/>
  <c r="C446" i="36"/>
  <c r="B446" i="36"/>
  <c r="E9" i="35"/>
  <c r="D9" i="35"/>
  <c r="C9" i="35"/>
  <c r="B9" i="35"/>
  <c r="F9" i="34"/>
  <c r="E9" i="34"/>
  <c r="D9" i="34"/>
  <c r="C9" i="34"/>
  <c r="B9" i="34"/>
  <c r="F9" i="33"/>
  <c r="E9" i="33"/>
  <c r="D9" i="33"/>
  <c r="C9" i="33"/>
  <c r="B9" i="33"/>
  <c r="E9" i="32"/>
  <c r="D9" i="32"/>
  <c r="C9" i="32"/>
  <c r="B9" i="32"/>
  <c r="F9" i="31"/>
  <c r="E9" i="31"/>
  <c r="D9" i="31"/>
  <c r="C9" i="31"/>
  <c r="B9" i="31"/>
  <c r="F19" i="13"/>
  <c r="E19" i="13"/>
  <c r="D19" i="13"/>
  <c r="C19" i="13"/>
  <c r="G5" i="13"/>
  <c r="F5" i="13"/>
  <c r="E5" i="13"/>
  <c r="D5" i="13"/>
  <c r="K36" i="40"/>
  <c r="I36" i="40"/>
  <c r="G36" i="40"/>
  <c r="E36" i="40"/>
  <c r="C36" i="40"/>
  <c r="K35" i="40"/>
  <c r="I35" i="40"/>
  <c r="G35" i="40"/>
  <c r="E35" i="40"/>
  <c r="C35" i="40"/>
  <c r="K34" i="40"/>
  <c r="I34" i="40"/>
  <c r="G34" i="40"/>
  <c r="E34" i="40"/>
  <c r="C34" i="40"/>
  <c r="K33" i="40"/>
  <c r="I33" i="40"/>
  <c r="G33" i="40"/>
  <c r="E33" i="40"/>
  <c r="C33" i="40"/>
  <c r="K32" i="40"/>
  <c r="I32" i="40"/>
  <c r="G32" i="40"/>
  <c r="E32" i="40"/>
  <c r="C32" i="40"/>
  <c r="K31" i="40"/>
  <c r="I31" i="40"/>
  <c r="G31" i="40"/>
  <c r="E31" i="40"/>
  <c r="C31" i="40"/>
  <c r="K30" i="40"/>
  <c r="I30" i="40"/>
  <c r="G30" i="40"/>
  <c r="E30" i="40"/>
  <c r="C30" i="40"/>
  <c r="K29" i="40"/>
  <c r="I29" i="40"/>
  <c r="G29" i="40"/>
  <c r="E29" i="40"/>
  <c r="C29" i="40"/>
  <c r="K28" i="40"/>
  <c r="I28" i="40"/>
  <c r="G28" i="40"/>
  <c r="E28" i="40"/>
  <c r="C28" i="40"/>
  <c r="K27" i="40"/>
  <c r="I27" i="40"/>
  <c r="G27" i="40"/>
  <c r="E27" i="40"/>
  <c r="C27" i="40"/>
  <c r="K26" i="40"/>
  <c r="I26" i="40"/>
  <c r="G26" i="40"/>
  <c r="E26" i="40"/>
  <c r="C26" i="40"/>
  <c r="K25" i="40"/>
  <c r="I25" i="40"/>
  <c r="G25" i="40"/>
  <c r="E25" i="40"/>
  <c r="C25" i="40"/>
  <c r="K24" i="40"/>
  <c r="I24" i="40"/>
  <c r="G24" i="40"/>
  <c r="E24" i="40"/>
  <c r="C24" i="40"/>
  <c r="K23" i="40"/>
  <c r="I23" i="40"/>
  <c r="G23" i="40"/>
  <c r="E23" i="40"/>
  <c r="C23" i="40"/>
  <c r="K22" i="40"/>
  <c r="I22" i="40"/>
  <c r="G22" i="40"/>
  <c r="E22" i="40"/>
  <c r="C22" i="40"/>
  <c r="K21" i="40"/>
  <c r="I21" i="40"/>
  <c r="G21" i="40"/>
  <c r="E21" i="40"/>
  <c r="C21" i="40"/>
  <c r="K20" i="40"/>
  <c r="I20" i="40"/>
  <c r="G20" i="40"/>
  <c r="E20" i="40"/>
  <c r="C20" i="40"/>
  <c r="K19" i="40"/>
  <c r="I19" i="40"/>
  <c r="G19" i="40"/>
  <c r="E19" i="40"/>
  <c r="C19" i="40"/>
  <c r="K18" i="40"/>
  <c r="I18" i="40"/>
  <c r="G18" i="40"/>
  <c r="E18" i="40"/>
  <c r="C18" i="40"/>
  <c r="K17" i="40"/>
  <c r="I17" i="40"/>
  <c r="G17" i="40"/>
  <c r="E17" i="40"/>
  <c r="C17" i="40"/>
  <c r="K16" i="40"/>
  <c r="I16" i="40"/>
  <c r="G16" i="40"/>
  <c r="E16" i="40"/>
  <c r="C16" i="40"/>
  <c r="K62" i="38"/>
  <c r="I62" i="38"/>
  <c r="G62" i="38"/>
  <c r="E62" i="38"/>
  <c r="C62" i="38"/>
  <c r="K61" i="38"/>
  <c r="I61" i="38"/>
  <c r="G61" i="38"/>
  <c r="E61" i="38"/>
  <c r="C61" i="38"/>
  <c r="K60" i="38"/>
  <c r="I60" i="38"/>
  <c r="G60" i="38"/>
  <c r="E60" i="38"/>
  <c r="C60" i="38"/>
  <c r="K59" i="38"/>
  <c r="I59" i="38"/>
  <c r="G59" i="38"/>
  <c r="E59" i="38"/>
  <c r="C59" i="38"/>
  <c r="K58" i="38"/>
  <c r="I58" i="38"/>
  <c r="G58" i="38"/>
  <c r="E58" i="38"/>
  <c r="C58" i="38"/>
  <c r="K57" i="38"/>
  <c r="I57" i="38"/>
  <c r="G57" i="38"/>
  <c r="E57" i="38"/>
  <c r="C57" i="38"/>
  <c r="K56" i="38"/>
  <c r="I56" i="38"/>
  <c r="G56" i="38"/>
  <c r="E56" i="38"/>
  <c r="C56" i="38"/>
  <c r="K55" i="38"/>
  <c r="I55" i="38"/>
  <c r="G55" i="38"/>
  <c r="E55" i="38"/>
  <c r="C55" i="38"/>
  <c r="K54" i="38"/>
  <c r="I54" i="38"/>
  <c r="G54" i="38"/>
  <c r="E54" i="38"/>
  <c r="C54" i="38"/>
  <c r="K53" i="38"/>
  <c r="I53" i="38"/>
  <c r="G53" i="38"/>
  <c r="E53" i="38"/>
  <c r="C53" i="38"/>
  <c r="K52" i="38"/>
  <c r="I52" i="38"/>
  <c r="G52" i="38"/>
  <c r="E52" i="38"/>
  <c r="C52" i="38"/>
  <c r="K51" i="38"/>
  <c r="I51" i="38"/>
  <c r="G51" i="38"/>
  <c r="E51" i="38"/>
  <c r="C51" i="38"/>
  <c r="K50" i="38"/>
  <c r="I50" i="38"/>
  <c r="G50" i="38"/>
  <c r="E50" i="38"/>
  <c r="C50" i="38"/>
  <c r="K49" i="38"/>
  <c r="I49" i="38"/>
  <c r="G49" i="38"/>
  <c r="E49" i="38"/>
  <c r="C49" i="38"/>
  <c r="K48" i="38"/>
  <c r="I48" i="38"/>
  <c r="G48" i="38"/>
  <c r="E48" i="38"/>
  <c r="C48" i="38"/>
  <c r="K47" i="38"/>
  <c r="I47" i="38"/>
  <c r="G47" i="38"/>
  <c r="E47" i="38"/>
  <c r="C47" i="38"/>
  <c r="K46" i="38"/>
  <c r="I46" i="38"/>
  <c r="G46" i="38"/>
  <c r="E46" i="38"/>
  <c r="C46" i="38"/>
  <c r="K45" i="38"/>
  <c r="I45" i="38"/>
  <c r="G45" i="38"/>
  <c r="E45" i="38"/>
  <c r="C45" i="38"/>
  <c r="K44" i="38"/>
  <c r="I44" i="38"/>
  <c r="G44" i="38"/>
  <c r="E44" i="38"/>
  <c r="C44" i="38"/>
  <c r="K43" i="38"/>
  <c r="I43" i="38"/>
  <c r="G43" i="38"/>
  <c r="E43" i="38"/>
  <c r="C43" i="38"/>
  <c r="K42" i="38"/>
  <c r="I42" i="38"/>
  <c r="G42" i="38"/>
  <c r="E42" i="38"/>
  <c r="C42" i="38"/>
  <c r="K41" i="38"/>
  <c r="I41" i="38"/>
  <c r="G41" i="38"/>
  <c r="E41" i="38"/>
  <c r="C41" i="38"/>
  <c r="K40" i="38"/>
  <c r="I40" i="38"/>
  <c r="G40" i="38"/>
  <c r="E40" i="38"/>
  <c r="C40" i="38"/>
  <c r="K39" i="38"/>
  <c r="I39" i="38"/>
  <c r="G39" i="38"/>
  <c r="E39" i="38"/>
  <c r="C39" i="38"/>
  <c r="K38" i="38"/>
  <c r="I38" i="38"/>
  <c r="G38" i="38"/>
  <c r="E38" i="38"/>
  <c r="C38" i="38"/>
  <c r="K37" i="38"/>
  <c r="I37" i="38"/>
  <c r="G37" i="38"/>
  <c r="E37" i="38"/>
  <c r="C37" i="38"/>
  <c r="K36" i="38"/>
  <c r="I36" i="38"/>
  <c r="G36" i="38"/>
  <c r="E36" i="38"/>
  <c r="C36" i="38"/>
  <c r="K35" i="38"/>
  <c r="I35" i="38"/>
  <c r="G35" i="38"/>
  <c r="E35" i="38"/>
  <c r="C35" i="38"/>
  <c r="K34" i="38"/>
  <c r="I34" i="38"/>
  <c r="G34" i="38"/>
  <c r="E34" i="38"/>
  <c r="C34" i="38"/>
  <c r="K33" i="38"/>
  <c r="I33" i="38"/>
  <c r="G33" i="38"/>
  <c r="E33" i="38"/>
  <c r="C33" i="38"/>
  <c r="K32" i="38"/>
  <c r="I32" i="38"/>
  <c r="G32" i="38"/>
  <c r="E32" i="38"/>
  <c r="C32" i="38"/>
  <c r="K31" i="38"/>
  <c r="I31" i="38"/>
  <c r="G31" i="38"/>
  <c r="E31" i="38"/>
  <c r="C31" i="38"/>
  <c r="K30" i="38"/>
  <c r="I30" i="38"/>
  <c r="G30" i="38"/>
  <c r="E30" i="38"/>
  <c r="C30" i="38"/>
  <c r="K29" i="38"/>
  <c r="I29" i="38"/>
  <c r="G29" i="38"/>
  <c r="E29" i="38"/>
  <c r="C29" i="38"/>
  <c r="K28" i="38"/>
  <c r="I28" i="38"/>
  <c r="G28" i="38"/>
  <c r="E28" i="38"/>
  <c r="C28" i="38"/>
  <c r="K27" i="38"/>
  <c r="I27" i="38"/>
  <c r="G27" i="38"/>
  <c r="E27" i="38"/>
  <c r="C27" i="38"/>
  <c r="K26" i="38"/>
  <c r="I26" i="38"/>
  <c r="G26" i="38"/>
  <c r="E26" i="38"/>
  <c r="C26" i="38"/>
  <c r="K25" i="38"/>
  <c r="I25" i="38"/>
  <c r="G25" i="38"/>
  <c r="E25" i="38"/>
  <c r="C25" i="38"/>
  <c r="K24" i="38"/>
  <c r="I24" i="38"/>
  <c r="G24" i="38"/>
  <c r="E24" i="38"/>
  <c r="C24" i="38"/>
  <c r="K23" i="38"/>
  <c r="I23" i="38"/>
  <c r="G23" i="38"/>
  <c r="E23" i="38"/>
  <c r="C23" i="38"/>
  <c r="K22" i="38"/>
  <c r="I22" i="38"/>
  <c r="G22" i="38"/>
  <c r="E22" i="38"/>
  <c r="C22" i="38"/>
  <c r="K21" i="38"/>
  <c r="I21" i="38"/>
  <c r="G21" i="38"/>
  <c r="E21" i="38"/>
  <c r="C21" i="38"/>
  <c r="K20" i="38"/>
  <c r="I20" i="38"/>
  <c r="G20" i="38"/>
  <c r="E20" i="38"/>
  <c r="C20" i="38"/>
  <c r="K19" i="38"/>
  <c r="I19" i="38"/>
  <c r="G19" i="38"/>
  <c r="E19" i="38"/>
  <c r="C19" i="38"/>
  <c r="K18" i="38"/>
  <c r="I18" i="38"/>
  <c r="G18" i="38"/>
  <c r="E18" i="38"/>
  <c r="C18" i="38"/>
  <c r="K17" i="38"/>
  <c r="I17" i="38"/>
  <c r="G17" i="38"/>
  <c r="E17" i="38"/>
  <c r="C17" i="38"/>
  <c r="K16" i="38"/>
  <c r="I16" i="38"/>
  <c r="G16" i="38"/>
  <c r="E16" i="38"/>
  <c r="C16" i="38"/>
  <c r="G22" i="12"/>
  <c r="F22" i="12"/>
  <c r="E22" i="12"/>
  <c r="D22" i="12"/>
  <c r="C22" i="12"/>
  <c r="G21" i="12"/>
  <c r="F21" i="12"/>
  <c r="E21" i="12"/>
  <c r="D21" i="12"/>
  <c r="C21" i="12"/>
  <c r="G20" i="12"/>
  <c r="F20" i="12"/>
  <c r="E20" i="12"/>
  <c r="D20" i="12"/>
  <c r="C20" i="12"/>
  <c r="G19" i="12"/>
  <c r="F19" i="12"/>
  <c r="E19" i="12"/>
  <c r="D19" i="12"/>
  <c r="C19" i="12"/>
  <c r="G18" i="12"/>
  <c r="F18" i="12"/>
  <c r="E18" i="12"/>
  <c r="D18" i="12"/>
  <c r="C18" i="12"/>
  <c r="J15" i="12"/>
  <c r="G15" i="12"/>
  <c r="F15" i="12"/>
  <c r="E15" i="12"/>
  <c r="D15" i="12"/>
  <c r="C15" i="12"/>
  <c r="J14" i="12"/>
  <c r="I14" i="12"/>
  <c r="G14" i="12"/>
  <c r="F14" i="12"/>
  <c r="E14" i="12"/>
  <c r="D14" i="12"/>
  <c r="C14" i="12"/>
  <c r="J13" i="12"/>
  <c r="G13" i="12"/>
  <c r="F13" i="12"/>
  <c r="E13" i="12"/>
  <c r="D13" i="12"/>
  <c r="C13" i="12"/>
  <c r="J12" i="12"/>
  <c r="G12" i="12"/>
  <c r="F12" i="12"/>
  <c r="E12" i="12"/>
  <c r="D12" i="12"/>
  <c r="C12" i="12"/>
  <c r="J11" i="12"/>
  <c r="F11" i="12"/>
  <c r="E11" i="12"/>
  <c r="D11" i="12"/>
  <c r="C11" i="12"/>
  <c r="F10" i="12"/>
  <c r="E10" i="12"/>
  <c r="D10" i="12"/>
  <c r="C10" i="12"/>
  <c r="J9" i="12"/>
  <c r="I9" i="12"/>
  <c r="F9" i="12"/>
  <c r="E9" i="12"/>
  <c r="D9" i="12"/>
  <c r="C9" i="12"/>
  <c r="J8" i="12"/>
  <c r="G8" i="12"/>
  <c r="F8" i="12"/>
  <c r="E8" i="12"/>
  <c r="D8" i="12"/>
  <c r="C8" i="12"/>
  <c r="J7" i="12"/>
  <c r="G7" i="12"/>
  <c r="F7" i="12"/>
  <c r="E7" i="12"/>
  <c r="D7" i="12"/>
  <c r="C7" i="12"/>
  <c r="G6" i="12"/>
  <c r="F6" i="12"/>
  <c r="E6" i="12"/>
  <c r="D6" i="12"/>
  <c r="C9" i="13"/>
  <c r="G8" i="13"/>
  <c r="F8" i="13"/>
  <c r="E8" i="13"/>
  <c r="D8" i="13"/>
  <c r="C8" i="13"/>
  <c r="G7" i="13"/>
  <c r="G10" i="13"/>
  <c r="F7" i="13"/>
  <c r="F10" i="13"/>
  <c r="E7" i="13"/>
  <c r="C6" i="13"/>
  <c r="E10" i="13"/>
  <c r="D7" i="13"/>
  <c r="D10" i="13"/>
  <c r="C7" i="13"/>
  <c r="C10" i="13"/>
  <c r="G6" i="13"/>
  <c r="D9" i="13"/>
  <c r="G9" i="13"/>
  <c r="F6" i="13"/>
  <c r="F9" i="13"/>
  <c r="E6" i="13"/>
  <c r="E9" i="13"/>
  <c r="D6" i="13"/>
  <c r="D11" i="13" l="1"/>
  <c r="D20" i="13" s="1"/>
  <c r="E11" i="13"/>
  <c r="E20" i="13" s="1"/>
  <c r="F11" i="13"/>
  <c r="F20" i="13" s="1"/>
  <c r="G11" i="13"/>
  <c r="G20" i="13" s="1"/>
  <c r="C11" i="13"/>
  <c r="C20" i="13" s="1"/>
</calcChain>
</file>

<file path=xl/sharedStrings.xml><?xml version="1.0" encoding="utf-8"?>
<sst xmlns="http://schemas.openxmlformats.org/spreadsheetml/2006/main" count="2933" uniqueCount="632">
  <si>
    <t>Powered by Clearbit</t>
  </si>
  <si>
    <t xml:space="preserve">Exchange rate used is that of the Year End reported date </t>
  </si>
  <si>
    <t>Profitability Ratios</t>
  </si>
  <si>
    <t>ROA % (Net)</t>
  </si>
  <si>
    <t>ROE % (Net)</t>
  </si>
  <si>
    <t>ROI % (Operating)</t>
  </si>
  <si>
    <t>EBITDA Margin %</t>
  </si>
  <si>
    <t>Calculated Tax Rate %</t>
  </si>
  <si>
    <t>Revenue per Employee</t>
  </si>
  <si>
    <t>Liquidity Ratios</t>
  </si>
  <si>
    <t>Quick Ratio</t>
  </si>
  <si>
    <t>Current Ratio</t>
  </si>
  <si>
    <t>Net Current Assets % TA</t>
  </si>
  <si>
    <t>Debt Management</t>
  </si>
  <si>
    <t>Interest Coverage</t>
  </si>
  <si>
    <t>Asset Management</t>
  </si>
  <si>
    <t>Total Asset Turnover</t>
  </si>
  <si>
    <t>Receivables Turnover</t>
  </si>
  <si>
    <t>Inventory Turnover</t>
  </si>
  <si>
    <t>Accounts Payable Turnover</t>
  </si>
  <si>
    <t>Accrued Expenses Turnover</t>
  </si>
  <si>
    <t>Property Plant &amp; Equip Turnover</t>
  </si>
  <si>
    <t>Cash &amp; Equivalents Turnover</t>
  </si>
  <si>
    <t>Per Share</t>
  </si>
  <si>
    <t>Cash Flow per Share</t>
  </si>
  <si>
    <t>Book Value per Share</t>
  </si>
  <si>
    <t>LT Debt to Equity</t>
  </si>
  <si>
    <t>Total Debt to Equity</t>
  </si>
  <si>
    <t>EBT&lt;0</t>
  </si>
  <si>
    <t>-</t>
  </si>
  <si>
    <t>Accumulated other comprehensive income (loss)</t>
  </si>
  <si>
    <t>Retained earnings (accumulated deficit)</t>
  </si>
  <si>
    <t>Additional paid-in capital</t>
  </si>
  <si>
    <t>Common stock</t>
  </si>
  <si>
    <t>Total current liabilities</t>
  </si>
  <si>
    <t>Accounts payable</t>
  </si>
  <si>
    <t>Total assets</t>
  </si>
  <si>
    <t>Total current assets</t>
  </si>
  <si>
    <t>Thousands</t>
  </si>
  <si>
    <t>Scale</t>
  </si>
  <si>
    <t>Yes</t>
  </si>
  <si>
    <t>Consolidated</t>
  </si>
  <si>
    <t>Not Qualified</t>
  </si>
  <si>
    <t>Audit Status</t>
  </si>
  <si>
    <t>USD</t>
  </si>
  <si>
    <t>Currency</t>
  </si>
  <si>
    <t>Report Date</t>
  </si>
  <si>
    <t xml:space="preserve">As Reported Annual Balance Sheet </t>
  </si>
  <si>
    <t xml:space="preserve">As Reported Annual Income Statement </t>
  </si>
  <si>
    <t>Weighted average shares outstanding - basic</t>
  </si>
  <si>
    <t>Weighted average shares outstanding - diluted</t>
  </si>
  <si>
    <t>Year end shares outstanding</t>
  </si>
  <si>
    <t>Number of common stockholders</t>
  </si>
  <si>
    <t>Net cash flows from financing activities</t>
  </si>
  <si>
    <t>Net cash flows from investing activities</t>
  </si>
  <si>
    <t>Net cash flows from operating activities</t>
  </si>
  <si>
    <t>Prepaid expenses &amp; other current assets</t>
  </si>
  <si>
    <t xml:space="preserve">As Reported Annual Cash Flow </t>
  </si>
  <si>
    <t>Ratio</t>
  </si>
  <si>
    <t>Fiscal year</t>
  </si>
  <si>
    <t>Days' Sales in Inventory</t>
  </si>
  <si>
    <t xml:space="preserve">Receivable Turnover </t>
  </si>
  <si>
    <t>Equity Multiplier</t>
  </si>
  <si>
    <t>Average</t>
  </si>
  <si>
    <t>Ticker</t>
  </si>
  <si>
    <t>Select Ratio in C4 to display industry averages</t>
  </si>
  <si>
    <t>ROE (%)</t>
  </si>
  <si>
    <t>Decompose ROE</t>
  </si>
  <si>
    <t>Profit Margin (%)</t>
  </si>
  <si>
    <t>Leasehold improvements</t>
  </si>
  <si>
    <t>Property &amp; equipment, net</t>
  </si>
  <si>
    <t>Total liabilities</t>
  </si>
  <si>
    <t>Cost of goods sold</t>
  </si>
  <si>
    <t>Other liabilities</t>
  </si>
  <si>
    <t>Completed September 2022</t>
  </si>
  <si>
    <t>2021 Industry</t>
  </si>
  <si>
    <t>Other assets</t>
  </si>
  <si>
    <t>Accounts receivable, net</t>
  </si>
  <si>
    <t>Accounts receivable, gross</t>
  </si>
  <si>
    <t>Interest expense</t>
  </si>
  <si>
    <t>12/31/2019</t>
  </si>
  <si>
    <t>12/31/2020</t>
  </si>
  <si>
    <t>12/31/2021</t>
  </si>
  <si>
    <t>12/31/2017</t>
  </si>
  <si>
    <t>12/31/2018</t>
  </si>
  <si>
    <t>Interest Coverage Ratio</t>
  </si>
  <si>
    <t>2021 Peer</t>
  </si>
  <si>
    <t>Interest Coverage - 2021</t>
  </si>
  <si>
    <t>Total Debt to Equity - 2021</t>
  </si>
  <si>
    <t>Total Asset Turnover - 2021</t>
  </si>
  <si>
    <t>ROE % (Net) - 2021</t>
  </si>
  <si>
    <t>Quick Ratio - 2021</t>
  </si>
  <si>
    <t>Inventory Turnover - 2021</t>
  </si>
  <si>
    <t>Current Ratio - 2021</t>
  </si>
  <si>
    <t>Company Name</t>
  </si>
  <si>
    <t>Peer Scope:</t>
  </si>
  <si>
    <t>SIC</t>
  </si>
  <si>
    <t>Peer Grouping by:</t>
  </si>
  <si>
    <t xml:space="preserve">* all results are stated in US Dollars </t>
  </si>
  <si>
    <t>Business Summary</t>
  </si>
  <si>
    <t>Primary SIC</t>
  </si>
  <si>
    <t>Number of Shareholders</t>
  </si>
  <si>
    <t>Exchange and Ticker</t>
  </si>
  <si>
    <t>No</t>
  </si>
  <si>
    <t>United States</t>
  </si>
  <si>
    <t>Mergent Dividend Achiever</t>
  </si>
  <si>
    <t>Country</t>
  </si>
  <si>
    <t>Incorporated</t>
  </si>
  <si>
    <t>Number of Employees</t>
  </si>
  <si>
    <t>PricewaterhouseCoopers LLP</t>
  </si>
  <si>
    <t>Closing Stock Price</t>
  </si>
  <si>
    <t>Auditor</t>
  </si>
  <si>
    <t>Primary NAICS</t>
  </si>
  <si>
    <t>Phone</t>
  </si>
  <si>
    <t>Website</t>
  </si>
  <si>
    <t>Principal Office</t>
  </si>
  <si>
    <t>General Company Information</t>
  </si>
  <si>
    <t>Ratio Analysis for SILK</t>
  </si>
  <si>
    <t>LeMaitre Vascular Inc (NMS: LMAT)</t>
  </si>
  <si>
    <t>Equity&lt;0</t>
  </si>
  <si>
    <t>AvgEqty&lt;0</t>
  </si>
  <si>
    <t>Pulmonx Corp (NMS: LUNG)</t>
  </si>
  <si>
    <t>05/31/2018</t>
  </si>
  <si>
    <t>05/31/2019</t>
  </si>
  <si>
    <t>05/31/2020</t>
  </si>
  <si>
    <t>05/31/2021</t>
  </si>
  <si>
    <t>05/31/2022</t>
  </si>
  <si>
    <t>AngioDynamics Inc (NMS: ANGO)</t>
  </si>
  <si>
    <t>Atrion Corp. (NMS: ATRI)</t>
  </si>
  <si>
    <t>Inari Medical Inc (NMS: NARI)</t>
  </si>
  <si>
    <t>Zimmer Biomet Holdings Inc</t>
  </si>
  <si>
    <t>Xtant Medical Holdings Inc</t>
  </si>
  <si>
    <t>Xi'an Qujiang Cultural Tourism Co., Ltd.</t>
  </si>
  <si>
    <t>Wuhan Jianmin Pharmaceutical Group Co Ltd</t>
  </si>
  <si>
    <t>West Pharmaceutical Services, Inc.</t>
  </si>
  <si>
    <t>Vycor Medical Inc</t>
  </si>
  <si>
    <t>VSM Medtech Ltd.</t>
  </si>
  <si>
    <t>Vivos Therapeutics Inc</t>
  </si>
  <si>
    <t>Vivos Inc</t>
  </si>
  <si>
    <t>Vicor Technologies Inc</t>
  </si>
  <si>
    <t>Venus Concept Inc</t>
  </si>
  <si>
    <t>Venture Life Group PLC</t>
  </si>
  <si>
    <t>VentriPoint Diagnostics Ltd</t>
  </si>
  <si>
    <t>Vasamed Inc</t>
  </si>
  <si>
    <t>Vapotherm Inc</t>
  </si>
  <si>
    <t>Utah Medical Products, Inc.</t>
  </si>
  <si>
    <t>Uscom Ltd</t>
  </si>
  <si>
    <t>Universal Biosensors Inc</t>
  </si>
  <si>
    <t>Univec, Inc.</t>
  </si>
  <si>
    <t>Ultrafem, Inc.</t>
  </si>
  <si>
    <t>Truscreen Group Ltd</t>
  </si>
  <si>
    <t>Trimedyne Inc</t>
  </si>
  <si>
    <t>Treace Medical Concepts Inc</t>
  </si>
  <si>
    <t>Town Health International Medical Group Ltd</t>
  </si>
  <si>
    <t>Topcon Corp.</t>
  </si>
  <si>
    <t>Tonghua Dongbao Pharmaceutical Co., Ltd.</t>
  </si>
  <si>
    <t>Tokuyama Corp</t>
  </si>
  <si>
    <t>Todos Medical Ltd</t>
  </si>
  <si>
    <t>Titan Medical Inc</t>
  </si>
  <si>
    <t>Time Publishing &amp; Media Co Ltd</t>
  </si>
  <si>
    <t>Tianjin Teda Biomedical Engineering Co Ltd</t>
  </si>
  <si>
    <t>ThermoGenesis Holdings Inc</t>
  </si>
  <si>
    <t>Theralase Technologies Inc</t>
  </si>
  <si>
    <t>Theraclion</t>
  </si>
  <si>
    <t>Terumo Corp. (Japan)</t>
  </si>
  <si>
    <t>Tenon Medical Inc</t>
  </si>
  <si>
    <t>Telzuit Medical Technologies, Inc.</t>
  </si>
  <si>
    <t>Teleflex Incorporated</t>
  </si>
  <si>
    <t>TELA Bio Inc</t>
  </si>
  <si>
    <t>Teijin Ltd (Japan)</t>
  </si>
  <si>
    <t>Techno Medica Co. Ltd., Yokohama</t>
  </si>
  <si>
    <t>TechniScan Inc.</t>
  </si>
  <si>
    <t>Tecan AG (Switzerland)</t>
  </si>
  <si>
    <t>Tatung Co Ltd</t>
  </si>
  <si>
    <t>Tandem Diabetes Care Inc</t>
  </si>
  <si>
    <t>Takatori Corp.</t>
  </si>
  <si>
    <t>Tactile Systems Technology Inc</t>
  </si>
  <si>
    <t>T2 Biosystems Inc</t>
  </si>
  <si>
    <t>Synthomer PLC</t>
  </si>
  <si>
    <t>Suzuken Co Ltd</t>
  </si>
  <si>
    <t>Surmodics Inc</t>
  </si>
  <si>
    <t>Surgical Innovations Group Plc</t>
  </si>
  <si>
    <t>Sunridge International Inc.</t>
  </si>
  <si>
    <t>Sunray Holdings Ltd</t>
  </si>
  <si>
    <t>Sumitomo Bakelite Co Ltd</t>
  </si>
  <si>
    <t>Stryker Corp</t>
  </si>
  <si>
    <t>STRATEC Biomedical AG</t>
  </si>
  <si>
    <t>Strata Skin Sciences Inc</t>
  </si>
  <si>
    <t>Steritek, Inc.</t>
  </si>
  <si>
    <t>STERIS plc (Ireland)</t>
  </si>
  <si>
    <t>Stereotaxis Inc</t>
  </si>
  <si>
    <t>StatSure Diagnostic Systems Inc</t>
  </si>
  <si>
    <t>Staar Surgical Co.</t>
  </si>
  <si>
    <t>Spineway</t>
  </si>
  <si>
    <t>Sound Health Solutions Inc</t>
  </si>
  <si>
    <t>Somnomed Ltd</t>
  </si>
  <si>
    <t>Smiths Group Plc</t>
  </si>
  <si>
    <t>Smith &amp; Nephew Plc</t>
  </si>
  <si>
    <t>SkyMark Holdings Inc</t>
  </si>
  <si>
    <t>SiNtx Technologies Inc</t>
  </si>
  <si>
    <t>Simavita Ltd</t>
  </si>
  <si>
    <t>Silk Road Medical Inc</t>
  </si>
  <si>
    <t>Sight Sciences Inc</t>
  </si>
  <si>
    <t>Sichuan Languang Development Co Ltd</t>
  </si>
  <si>
    <t>SI-BONE Inc</t>
  </si>
  <si>
    <t>ShockWave Medical Inc</t>
  </si>
  <si>
    <t>Shinva Medical Instrument Co., Ltd.</t>
  </si>
  <si>
    <t>Shibuya Corp</t>
  </si>
  <si>
    <t>Shenzhen Benelux Enterprise Co., Ltd.</t>
  </si>
  <si>
    <t>Shanghai Kehua Bio-Engineering Co., Ltd.</t>
  </si>
  <si>
    <t>Shanghai Industrial Pharmaceutical Investment Co., Ltd.</t>
  </si>
  <si>
    <t>Shanghai Haixin Group Co Ltd</t>
  </si>
  <si>
    <t>Shandong Weigao Group Medical Polymer Co., Ltd.</t>
  </si>
  <si>
    <t>Shandong Jintai Group Co., Ltd.</t>
  </si>
  <si>
    <t>Shan Dong Dong-E E-Jiao Co Ltd</t>
  </si>
  <si>
    <t>Sequana Medical NV</t>
  </si>
  <si>
    <t>Senzime AB</t>
  </si>
  <si>
    <t>Sensus Healthcare Inc</t>
  </si>
  <si>
    <t>SemBioSys Genetics Inc</t>
  </si>
  <si>
    <t>Sekunjalo Health Care Ltd. (South Africa)</t>
  </si>
  <si>
    <t>SeaSpine Holdings Corp</t>
  </si>
  <si>
    <t>Saudi Pharmaceutical Industries &amp; Medical Appliance Corp</t>
  </si>
  <si>
    <t>Sanyo Trading Co., Ltd.</t>
  </si>
  <si>
    <t>Sanuwave Health Inc</t>
  </si>
  <si>
    <t>Sanomedics Inc</t>
  </si>
  <si>
    <t>Ritek Corp</t>
  </si>
  <si>
    <t>Revolutions Medical Corp</t>
  </si>
  <si>
    <t>Reva Medical, Inc.</t>
  </si>
  <si>
    <t>Retractable Technologies Inc</t>
  </si>
  <si>
    <t>Respiri Ltd</t>
  </si>
  <si>
    <t>ResMed Inc.</t>
  </si>
  <si>
    <t>ReShape Lifesciences Inc (New)</t>
  </si>
  <si>
    <t>ReGen Biologics Inc</t>
  </si>
  <si>
    <t>Ra Medical Systems Inc</t>
  </si>
  <si>
    <t>Quantel Sa Les Ulis (France)</t>
  </si>
  <si>
    <t>QMed, Inc.</t>
  </si>
  <si>
    <t>Qatar German Co. For Medical Devices</t>
  </si>
  <si>
    <t>PW Medtech Group Ltd</t>
  </si>
  <si>
    <t>Pulse Biosciences Inc</t>
  </si>
  <si>
    <t>Pulmonx Corp</t>
  </si>
  <si>
    <t>PROCEPT BioRobotics Corp</t>
  </si>
  <si>
    <t>Pro-Dex Inc. (CO)</t>
  </si>
  <si>
    <t>Presbia PLC</t>
  </si>
  <si>
    <t>Prenetics Global Ltd</t>
  </si>
  <si>
    <t>Premier Veterinary Group PLC</t>
  </si>
  <si>
    <t>PreCheck Health Services Inc</t>
  </si>
  <si>
    <t>Positron Corp</t>
  </si>
  <si>
    <t>Piolax, Inc. (Japan)</t>
  </si>
  <si>
    <t>Physio Technology, Inc.</t>
  </si>
  <si>
    <t>Philips GMBH (Germany, Fed. Rep.)</t>
  </si>
  <si>
    <t>Pharmacolog I Uppsala AB</t>
  </si>
  <si>
    <t>PetVivo Holdings Inc</t>
  </si>
  <si>
    <t>Penumbra Inc</t>
  </si>
  <si>
    <t>PAVmed Inc</t>
  </si>
  <si>
    <t>Paragon 28 Inc</t>
  </si>
  <si>
    <t>OZOP Energy Solutions Inc</t>
  </si>
  <si>
    <t>OxySure Therapeutics Inc</t>
  </si>
  <si>
    <t>Oxford Instruments PLC</t>
  </si>
  <si>
    <t>OrthoPediatrics Corp</t>
  </si>
  <si>
    <t>Orthofix Medical Inc</t>
  </si>
  <si>
    <t>OraSure Technologies Inc.</t>
  </si>
  <si>
    <t>Omron Corp</t>
  </si>
  <si>
    <t>Ocurest Laboratories Inc.</t>
  </si>
  <si>
    <t>Nuwellis Inc</t>
  </si>
  <si>
    <t>Nuvasive Inc</t>
  </si>
  <si>
    <t>NovoCure Ltd</t>
  </si>
  <si>
    <t>Noveko International Inc</t>
  </si>
  <si>
    <t>Northeast Pharmaceutical Group Ltd</t>
  </si>
  <si>
    <t>Nipro Corp (Japan)</t>
  </si>
  <si>
    <t>NexGel Inc</t>
  </si>
  <si>
    <t>Newegg Commerce Inc</t>
  </si>
  <si>
    <t>Nevro Corp</t>
  </si>
  <si>
    <t>Neuropace Inc</t>
  </si>
  <si>
    <t>NeuroOne Medical Technologies Corp</t>
  </si>
  <si>
    <t>Neuronetics Inc</t>
  </si>
  <si>
    <t>NeuroMetrix Inc</t>
  </si>
  <si>
    <t>Neuromedical Technologies, Inc.</t>
  </si>
  <si>
    <t>Nephros Inc</t>
  </si>
  <si>
    <t>Neovasc Inc</t>
  </si>
  <si>
    <t>Nemaura Medical Inc</t>
  </si>
  <si>
    <t>Nanosonics Ltd</t>
  </si>
  <si>
    <t>Nanjing Pharmaceutical Co., Ltd.</t>
  </si>
  <si>
    <t>Mvive Inc</t>
  </si>
  <si>
    <t>Mouwasat Medical Services Co</t>
  </si>
  <si>
    <t>Motus GI Holdings Inc</t>
  </si>
  <si>
    <t>Moog Inc</t>
  </si>
  <si>
    <t>Misumi Group Inc</t>
  </si>
  <si>
    <t>MiMedx Group Inc</t>
  </si>
  <si>
    <t>MicroPort Scientific Corp</t>
  </si>
  <si>
    <t>Micron Solutions Inc (DE)</t>
  </si>
  <si>
    <t>Micron Products Inc.</t>
  </si>
  <si>
    <t>Methode Electronics Inc</t>
  </si>
  <si>
    <t>Merit Medical Systems, Inc.</t>
  </si>
  <si>
    <t>Meridian Hospital Company Plc</t>
  </si>
  <si>
    <t>Meridian Co., Ltd.</t>
  </si>
  <si>
    <t>Meihua International Medical Technologies Co. Ltd</t>
  </si>
  <si>
    <t>Medx Health Corp</t>
  </si>
  <si>
    <t>Medwave Inc</t>
  </si>
  <si>
    <t>Medtronic PLC</t>
  </si>
  <si>
    <t>MedPro Safety Products, Inc.</t>
  </si>
  <si>
    <t>MedMira Inc</t>
  </si>
  <si>
    <t>MEDITE Cancer Diagnostics Inc</t>
  </si>
  <si>
    <t>Medison Co., Ltd. (South Korea)</t>
  </si>
  <si>
    <t>Medisafe 1 Technologies Corp</t>
  </si>
  <si>
    <t>Medikit Co Ltd</t>
  </si>
  <si>
    <t>Medigus Ltd</t>
  </si>
  <si>
    <t>Medifocus Inc</t>
  </si>
  <si>
    <t>Medical Technology Products, Inc.</t>
  </si>
  <si>
    <t>Medical International Technology Inc</t>
  </si>
  <si>
    <t>Medical Developments International Ltd</t>
  </si>
  <si>
    <t>Meat Tech 3D Ltd</t>
  </si>
  <si>
    <t>Mani Inc</t>
  </si>
  <si>
    <t>Mainstay Medical International Plc</t>
  </si>
  <si>
    <t>Maeda Kosen Co Ltd</t>
  </si>
  <si>
    <t>Mach7 Technologies Ltd</t>
  </si>
  <si>
    <t>LXU Healthcare Inc</t>
  </si>
  <si>
    <t>Lombard Medical Inc</t>
  </si>
  <si>
    <t>LivaNova PLC</t>
  </si>
  <si>
    <t>Liquidia Corp</t>
  </si>
  <si>
    <t>Lifetech Scientific Corporation</t>
  </si>
  <si>
    <t>Life Point, Inc.</t>
  </si>
  <si>
    <t>Lescarden Inc</t>
  </si>
  <si>
    <t>LENSAR Inc</t>
  </si>
  <si>
    <t>LeMaitre Vascular Inc</t>
  </si>
  <si>
    <t>LBT Innovations Ltd.</t>
  </si>
  <si>
    <t>Kyowa Medical Corp.</t>
  </si>
  <si>
    <t>KORU Medical Systems Inc</t>
  </si>
  <si>
    <t>Kangji Medical Holdings Ltd</t>
  </si>
  <si>
    <t>Johnson &amp; Johnson</t>
  </si>
  <si>
    <t>Jiuzhitang Co Ltd</t>
  </si>
  <si>
    <t>Jinxin Fertility Group Ltd</t>
  </si>
  <si>
    <t>Jinhua Marine Biological (USA) Inc</t>
  </si>
  <si>
    <t>Jeol Ltd. (Japan)</t>
  </si>
  <si>
    <t>Japan Medical Dynamic Marketing Inc (Japan)</t>
  </si>
  <si>
    <t>Japan Lifeline Co Ltd</t>
  </si>
  <si>
    <t>ITX Corp.</t>
  </si>
  <si>
    <t>ITL Health Group Ltd</t>
  </si>
  <si>
    <t>IsoRay, Inc.</t>
  </si>
  <si>
    <t>IRIDEX Corp.</t>
  </si>
  <si>
    <t>iRhythm Technologies Inc</t>
  </si>
  <si>
    <t>iRadimed Corp</t>
  </si>
  <si>
    <t>IR Resources Ltd</t>
  </si>
  <si>
    <t>INVO BioScience, Inc.</t>
  </si>
  <si>
    <t>Invacare Corp</t>
  </si>
  <si>
    <t>Interpace Biosciences Inc</t>
  </si>
  <si>
    <t>International Research &amp; Development Corp.</t>
  </si>
  <si>
    <t>Integra LifeSciences Holdings Corp</t>
  </si>
  <si>
    <t>Integer Holdings Corp</t>
  </si>
  <si>
    <t>Insulet Corp</t>
  </si>
  <si>
    <t>InspireMD Inc</t>
  </si>
  <si>
    <t>Inspire Medical Systems Inc</t>
  </si>
  <si>
    <t>Inogen, Inc</t>
  </si>
  <si>
    <t>InhaleRx Ltd</t>
  </si>
  <si>
    <t>Ingen Technologies Inc</t>
  </si>
  <si>
    <t>InfuSystem Holdings Inc</t>
  </si>
  <si>
    <t>iNeedMD Holdings Inc</t>
  </si>
  <si>
    <t>Inari Medical Inc</t>
  </si>
  <si>
    <t>IMRIS Inc</t>
  </si>
  <si>
    <t>Imricor Medical Systems Inc</t>
  </si>
  <si>
    <t>Implanet SA</t>
  </si>
  <si>
    <t>Impedimed Ltd</t>
  </si>
  <si>
    <t>Imagyn Medical Technologies, Inc.</t>
  </si>
  <si>
    <t>Ikegami Tsushinki Co., Ltd. (Japan)</t>
  </si>
  <si>
    <t>Idexx Laboratories, Inc.</t>
  </si>
  <si>
    <t>ICU Medical Inc</t>
  </si>
  <si>
    <t>IceCure Medical Ltd</t>
  </si>
  <si>
    <t>iCAD inc</t>
  </si>
  <si>
    <t>Hydromer, Inc.</t>
  </si>
  <si>
    <t>Huvitz Co., Ltd.</t>
  </si>
  <si>
    <t>Huron Valley Bancorp Inc</t>
  </si>
  <si>
    <t>Hunan China Sun Pharmaceutical Machinery Co., Ltd.</t>
  </si>
  <si>
    <t>Hubei Biocause Pharmaceutical Co Ltd</t>
  </si>
  <si>
    <t>Hogy Medical Co., Ltd.</t>
  </si>
  <si>
    <t>Hi-Lex Corp</t>
  </si>
  <si>
    <t>Heraeus Holding GmbH (Germany Fed. Rep.)</t>
  </si>
  <si>
    <t>Heart Test Laboratories Inc</t>
  </si>
  <si>
    <t>Harvard Bioscience Inc.</t>
  </si>
  <si>
    <t>Harbin Pharm Group Sanjing Pharmaceutical Shareholding Co., Ltd.</t>
  </si>
  <si>
    <t>Hao Wen Holdings Ltd</t>
  </si>
  <si>
    <t>Halma PLC</t>
  </si>
  <si>
    <t>Haemonetics Corp.</t>
  </si>
  <si>
    <t>H-Cyte Inc</t>
  </si>
  <si>
    <t>Gulf Medical Projects</t>
  </si>
  <si>
    <t>Guerbet SA</t>
  </si>
  <si>
    <t>Guangdong Shirongzhaoye Co Ltd</t>
  </si>
  <si>
    <t>Great Basin Scientific Inc</t>
  </si>
  <si>
    <t>Golden Valley Development, Inc.</t>
  </si>
  <si>
    <t>Golden Meditech Holdings, Ltd.</t>
  </si>
  <si>
    <t>Globus Medical Inc</t>
  </si>
  <si>
    <t>Global WholeHealth Partners Corp</t>
  </si>
  <si>
    <t>Global Unicorn Holdings Inc</t>
  </si>
  <si>
    <t>Glaukos Corp</t>
  </si>
  <si>
    <t>Getinge AB</t>
  </si>
  <si>
    <t>Gerresheimer AG (Duesseldorf)</t>
  </si>
  <si>
    <t>Genex Pharmaceutical Inc</t>
  </si>
  <si>
    <t>GBS Inc</t>
  </si>
  <si>
    <t>G Medical Innovations Holdings Ltd</t>
  </si>
  <si>
    <t>Fukuda Denshi Co.Ltd</t>
  </si>
  <si>
    <t>Fresenius Medical Care Holdings Inc.</t>
  </si>
  <si>
    <t>Fonar Corp</t>
  </si>
  <si>
    <t>Fisher &amp; Paykel Healthcare Corp. Ltd.</t>
  </si>
  <si>
    <t>First China Pharmaceutical Group Inc</t>
  </si>
  <si>
    <t>Femasys Inc</t>
  </si>
  <si>
    <t>FCS Laboratories, Inc.</t>
  </si>
  <si>
    <t>Fangda Carbon New Material Co Ltd</t>
  </si>
  <si>
    <t>Fagron SA</t>
  </si>
  <si>
    <t>EssilorLuxottica</t>
  </si>
  <si>
    <t>Escalon Medical Corp</t>
  </si>
  <si>
    <t>Episurf Medical AB</t>
  </si>
  <si>
    <t>Enovis Corp</t>
  </si>
  <si>
    <t>Endonovo Therapeutics Inc</t>
  </si>
  <si>
    <t>Endo International plc</t>
  </si>
  <si>
    <t>Encision Inc.</t>
  </si>
  <si>
    <t>Embecta Corp</t>
  </si>
  <si>
    <t>Elos Medtech AB</t>
  </si>
  <si>
    <t>Elekta AB</t>
  </si>
  <si>
    <t>Electromedical Technologies Inc</t>
  </si>
  <si>
    <t>EKF Diagnostics Holdings PLC</t>
  </si>
  <si>
    <t>EDAP TMS S.A.</t>
  </si>
  <si>
    <t>Eargo Inc</t>
  </si>
  <si>
    <t>Dynatronics Corp.</t>
  </si>
  <si>
    <t>DraegerWerk AG &amp; Co. KGAA</t>
  </si>
  <si>
    <t>DIO Corp.</t>
  </si>
  <si>
    <t>Dignitana AB</t>
  </si>
  <si>
    <t>DiaSys Corp.</t>
  </si>
  <si>
    <t>DexCom Inc</t>
  </si>
  <si>
    <t>Deltex Medical Group Plc</t>
  </si>
  <si>
    <t>Delcath Systems Inc</t>
  </si>
  <si>
    <t>DarioHealth Corp</t>
  </si>
  <si>
    <t>Danaher Corp</t>
  </si>
  <si>
    <t>Dallah Healthcare Holding Co</t>
  </si>
  <si>
    <t>Daiken Medical Co Ltd</t>
  </si>
  <si>
    <t>Cytosorbents Corp</t>
  </si>
  <si>
    <t>CYduct Diagnostics Inc</t>
  </si>
  <si>
    <t>CVRx Inc</t>
  </si>
  <si>
    <t>CustomVis Plc</t>
  </si>
  <si>
    <t>Creso Pharma Ltd</t>
  </si>
  <si>
    <t>Creo Medical Group PLC</t>
  </si>
  <si>
    <t>Create Medic Co., Ltd.</t>
  </si>
  <si>
    <t>Cooper Companies, Inc. (The)</t>
  </si>
  <si>
    <t>CONMED Corp</t>
  </si>
  <si>
    <t>Conformis Inc</t>
  </si>
  <si>
    <t>Compumedics Ltd.</t>
  </si>
  <si>
    <t>Colan Totte.Co Ltd</t>
  </si>
  <si>
    <t>Co-Diagnostics Inc</t>
  </si>
  <si>
    <t>CloudMD Software &amp; Services Inc</t>
  </si>
  <si>
    <t>ClearPoint Neuro Inc</t>
  </si>
  <si>
    <t>Circassia Group Plc</t>
  </si>
  <si>
    <t>China Spacesat Co Ltd</t>
  </si>
  <si>
    <t>China National Software &amp; Service Co Ltd</t>
  </si>
  <si>
    <t>Cerus Corp.</t>
  </si>
  <si>
    <t>Centrotec Sustainable AG</t>
  </si>
  <si>
    <t>Cellavision AB</t>
  </si>
  <si>
    <t>Cell MedX Corp</t>
  </si>
  <si>
    <t>Carl-Zeiss-Stiftung (Germany, Fed. Rep.)</t>
  </si>
  <si>
    <t>Cardiovascular Systems, Inc</t>
  </si>
  <si>
    <t>Cardinal Health, Inc.</t>
  </si>
  <si>
    <t>CardieX Ltd</t>
  </si>
  <si>
    <t>Canon Electronics Inc</t>
  </si>
  <si>
    <t>Cambridge Heart Inc.</t>
  </si>
  <si>
    <t>Cambridge Cognition Holdings Plc</t>
  </si>
  <si>
    <t>Calmare Therapeutics Inc</t>
  </si>
  <si>
    <t>Cadre Holdings Inc</t>
  </si>
  <si>
    <t>Braun (B) Melsungen AG</t>
  </si>
  <si>
    <t>Brainsway Ltd</t>
  </si>
  <si>
    <t>Bourgeois S.A. (France)</t>
  </si>
  <si>
    <t>Boston Scientific Corp.</t>
  </si>
  <si>
    <t>Bloomage BioTechnology Corp Ltd</t>
  </si>
  <si>
    <t>Bird Medical Technologies, Inc.</t>
  </si>
  <si>
    <t>Bioventus Inc</t>
  </si>
  <si>
    <t>Biotricity Inc</t>
  </si>
  <si>
    <t>Biosynergy, Inc.</t>
  </si>
  <si>
    <t>BioSig Technologies Inc</t>
  </si>
  <si>
    <t>Bionik Laboratories Corp</t>
  </si>
  <si>
    <t>Biomimix Inc</t>
  </si>
  <si>
    <t>BioMeridian Corp</t>
  </si>
  <si>
    <t>Biomerica Inc</t>
  </si>
  <si>
    <t>Biolitec AG (Germany)</t>
  </si>
  <si>
    <t>Biolase Inc</t>
  </si>
  <si>
    <t>Bioject Medical Technologies Inc</t>
  </si>
  <si>
    <t>Bio-Rad Laboratories Inc</t>
  </si>
  <si>
    <t>Bio-Bridge Science Inc</t>
  </si>
  <si>
    <t>Belluscura plc</t>
  </si>
  <si>
    <t>Beijing Bohui Innovation Technology Co., Ltd.</t>
  </si>
  <si>
    <t>Becton, Dickinson &amp; Co</t>
  </si>
  <si>
    <t>Baxter International Inc</t>
  </si>
  <si>
    <t>Bausch Health Companies Inc</t>
  </si>
  <si>
    <t>Baumer S A (Brazil)</t>
  </si>
  <si>
    <t>Baeta Corp</t>
  </si>
  <si>
    <t>Axonics Inc</t>
  </si>
  <si>
    <t>Avinger Inc</t>
  </si>
  <si>
    <t>Avalon Holding Group Inc</t>
  </si>
  <si>
    <t>Aurora Spine Corp</t>
  </si>
  <si>
    <t>AudioScience, Inc.</t>
  </si>
  <si>
    <t>AuBex Corp. (Japan)</t>
  </si>
  <si>
    <t>Attock Refinery Ltd.</t>
  </si>
  <si>
    <t>Atrion Corp.</t>
  </si>
  <si>
    <t>AtriCure Inc</t>
  </si>
  <si>
    <t>Asensus Surgical Inc</t>
  </si>
  <si>
    <t>Asahi Intecc Co Ltd</t>
  </si>
  <si>
    <t>Artventive Medical Group Inc</t>
  </si>
  <si>
    <t>Artivion Inc</t>
  </si>
  <si>
    <t>Aroa Biosurgery Ltd</t>
  </si>
  <si>
    <t>Arch Therapeutics Inc</t>
  </si>
  <si>
    <t>Apyx Medical Corp</t>
  </si>
  <si>
    <t>Apollo Endosurgery Inc</t>
  </si>
  <si>
    <t>Apogee Technology, Inc.</t>
  </si>
  <si>
    <t>Anteris Technologies Ltd</t>
  </si>
  <si>
    <t>AnteoTech Ltd</t>
  </si>
  <si>
    <t>Anika Therapeutics Inc.</t>
  </si>
  <si>
    <t>Angiotech Pharmaceuticals Inc</t>
  </si>
  <si>
    <t>AngioDynamics Inc</t>
  </si>
  <si>
    <t>Analytica Ltd (Australia)</t>
  </si>
  <si>
    <t>American Shared Hospital Services</t>
  </si>
  <si>
    <t>American Scientific Resources Inc.</t>
  </si>
  <si>
    <t>Ambu A/S</t>
  </si>
  <si>
    <t>Alphatec Holdings Inc</t>
  </si>
  <si>
    <t>Allegra Orthopaedics Ltd</t>
  </si>
  <si>
    <t>Aksys Ltd</t>
  </si>
  <si>
    <t>AirXpanders Inc</t>
  </si>
  <si>
    <t>Aethlon Medical Inc</t>
  </si>
  <si>
    <t>Advanced Medical Solutions Group PLC</t>
  </si>
  <si>
    <t>Advanced BioMedical Technologies, Inc.</t>
  </si>
  <si>
    <t>ADS Media Group Inc</t>
  </si>
  <si>
    <t>Adherium Ltd</t>
  </si>
  <si>
    <t>AddLife AB</t>
  </si>
  <si>
    <t>Acutus Medical Inc</t>
  </si>
  <si>
    <t>Aclarion Inc</t>
  </si>
  <si>
    <t>Accuray Inc (CA)</t>
  </si>
  <si>
    <t>AccelPath Inc</t>
  </si>
  <si>
    <t>ABIOMED, Inc.</t>
  </si>
  <si>
    <t>Abbott Laboratories</t>
  </si>
  <si>
    <t>A&amp;D Co Ltd, Tokyo</t>
  </si>
  <si>
    <t>3M Co</t>
  </si>
  <si>
    <t>worldwide</t>
  </si>
  <si>
    <t xml:space="preserve">ENROUTE 0.014 Guidewire for navigating and crossing the target lesion for delivery of interventional devices. </t>
  </si>
  <si>
    <t xml:space="preserve">flow reversal; ENROUTE Transcarotid Stent System, a self-expanding, self-tapering stent with clinical data regarding lasting safety outcomes; ENHANCE Transcarotid Peripheral Access Kit for use in gaining initial access to the common carotid artery; and </t>
  </si>
  <si>
    <t xml:space="preserve">Silk Road Medical is a medical device company focused on reducing the risk of stroke and its devastating impact. Co. offers ENROUTE Transcarotid Neuroprotection System that is used to directly access the common carotid artery and initiate temporary blood </t>
  </si>
  <si>
    <t>3841 : Surgical and medical instruments</t>
  </si>
  <si>
    <t>62 (approx. record) (as of 02/28/2022)</t>
  </si>
  <si>
    <t>NMS : SILK</t>
  </si>
  <si>
    <t>March 2007 , DE, United States</t>
  </si>
  <si>
    <t>352 (Year End Average Staff as of 12/31/2021)</t>
  </si>
  <si>
    <t>41.67 (as of 09/26/2022)</t>
  </si>
  <si>
    <t>334513 : Instruments and Related Products Manufacturing for Measuring, Displaying, and Controlling Industrial Process Variables</t>
  </si>
  <si>
    <t>408 720-9002</t>
  </si>
  <si>
    <t>www.silkroadmed.com</t>
  </si>
  <si>
    <t>1213 Innsbruck Dr. Sunnyvale, CA 94089 USA</t>
  </si>
  <si>
    <t>Silk Road Medical Inc (NMS: SILK)</t>
  </si>
  <si>
    <t>LMAT</t>
  </si>
  <si>
    <t>LUNG</t>
  </si>
  <si>
    <t>ANGO</t>
  </si>
  <si>
    <t>ATRI</t>
  </si>
  <si>
    <t>NARI</t>
  </si>
  <si>
    <t>Total stockholders' equity (deficit)</t>
  </si>
  <si>
    <t>Liquidation preference</t>
  </si>
  <si>
    <t>Redeemable convertible preferred stock warrant liability</t>
  </si>
  <si>
    <t>Long-term debt</t>
  </si>
  <si>
    <t>Short-term debt</t>
  </si>
  <si>
    <t>Accrued liabilities</t>
  </si>
  <si>
    <t>Accrued other expenses</t>
  </si>
  <si>
    <t>Accrued clinical expenses</t>
  </si>
  <si>
    <t>Accrued travel expenses</t>
  </si>
  <si>
    <t>Deferred revenue</t>
  </si>
  <si>
    <t>Accrued royalty expense</t>
  </si>
  <si>
    <t>Operating lease liability</t>
  </si>
  <si>
    <t>Recall replacement obligation</t>
  </si>
  <si>
    <t>Accrued professional services</t>
  </si>
  <si>
    <t>Provision for sales returns</t>
  </si>
  <si>
    <t>Accrued payroll &amp; related expenses</t>
  </si>
  <si>
    <t>Other non-current assets</t>
  </si>
  <si>
    <t>Restricted cash</t>
  </si>
  <si>
    <t>Add: construction-in-progress</t>
  </si>
  <si>
    <t>Less: accumulated depreciation &amp; amortization</t>
  </si>
  <si>
    <t>Total property &amp; equipment, gross</t>
  </si>
  <si>
    <t>Software</t>
  </si>
  <si>
    <t>Equipment</t>
  </si>
  <si>
    <t>Furniture &amp; fixtures</t>
  </si>
  <si>
    <t>Long-term investments</t>
  </si>
  <si>
    <t>Inventories</t>
  </si>
  <si>
    <t>Less: reserve for excess &amp; obsolete</t>
  </si>
  <si>
    <t>Finished goods</t>
  </si>
  <si>
    <t>Raw materials</t>
  </si>
  <si>
    <t>Allowance for doubtful accounts</t>
  </si>
  <si>
    <t>Short-term investments</t>
  </si>
  <si>
    <t>Cash &amp; cash equivalents</t>
  </si>
  <si>
    <t>Number of full time employees</t>
  </si>
  <si>
    <t>Net earnings (loss) per share - diluted</t>
  </si>
  <si>
    <t>Net earnings (loss) per share - basic</t>
  </si>
  <si>
    <t>Net income (loss) attributable to Silk Road Medical, Inc. common stockholders</t>
  </si>
  <si>
    <t>Net loss (income) attributable to non-controlling interest</t>
  </si>
  <si>
    <t>Net income (loss)</t>
  </si>
  <si>
    <t>Other income (expense), net</t>
  </si>
  <si>
    <t>Gain (loss) on debt extinguishment</t>
  </si>
  <si>
    <t>Interest income</t>
  </si>
  <si>
    <t>Income (loss) from operations</t>
  </si>
  <si>
    <t>Total operating expenses</t>
  </si>
  <si>
    <t>Selling, general &amp; administrative expenses</t>
  </si>
  <si>
    <t>Research &amp; development expenses</t>
  </si>
  <si>
    <t>Gross profit (loss)</t>
  </si>
  <si>
    <t>Revenue</t>
  </si>
  <si>
    <t>Cash paid for interest</t>
  </si>
  <si>
    <t>Cash, cash equivalents &amp; restricted cash, end of year</t>
  </si>
  <si>
    <t>Cash, cash equivalents &amp; restricted cash, beginning of year</t>
  </si>
  <si>
    <t>Net change in cash, cash equivalents &amp; restricted cash</t>
  </si>
  <si>
    <t>Non-controlling interest</t>
  </si>
  <si>
    <t>Proceeds from disgorgement of short-swing profits, net</t>
  </si>
  <si>
    <t>Payments of prepayment penalty &amp; lender fees</t>
  </si>
  <si>
    <t>Principal repayment of long-term debt</t>
  </si>
  <si>
    <t>Proceeds from exercise of common stock warrants</t>
  </si>
  <si>
    <t>Proceeds from exercise of redeemable convertible preferred stock warrants</t>
  </si>
  <si>
    <t>Proceeds from issuance of redeemable convertible preferred stock, net of issuance costs</t>
  </si>
  <si>
    <t>Proceeds from issuance of common stock</t>
  </si>
  <si>
    <t>Proceeds from long-term debt, net</t>
  </si>
  <si>
    <t>Proceeds from public offerings, net of underwriting discount, commissions &amp; offering costs paid</t>
  </si>
  <si>
    <t>Proceeds from maturity of investments</t>
  </si>
  <si>
    <t>Purchases of investments</t>
  </si>
  <si>
    <t>Proceeds from sale of property &amp; equipment</t>
  </si>
  <si>
    <t>Purchase of property &amp; equipment</t>
  </si>
  <si>
    <t>Repayment of interest paid in kind</t>
  </si>
  <si>
    <t>Accounts receivable</t>
  </si>
  <si>
    <t>Provision for excess &amp; obsolete inventories</t>
  </si>
  <si>
    <t>Provision for doubtful accounts receivable</t>
  </si>
  <si>
    <t>Loss (gain) on disposal of property &amp; equipment</t>
  </si>
  <si>
    <t>Loss (gain) on debt extinguishment</t>
  </si>
  <si>
    <t>Non-cash interest expense</t>
  </si>
  <si>
    <t>Amortization of right-of-use asset</t>
  </si>
  <si>
    <t>Amortization of debt discount &amp; debt issuance costs</t>
  </si>
  <si>
    <t>Amortization of premiums (accretion of discounts) on investments, net</t>
  </si>
  <si>
    <t>Change in fair value of redeemable convertible preferred stock warrant liability</t>
  </si>
  <si>
    <t>Stock-based compensation expense</t>
  </si>
  <si>
    <t>Depreciation &amp; amortization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</si>
</sst>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_(0.0\x_);\(0.0\x\)"/>
    <numFmt numFmtId="166" formatCode="0.0\ &quot;days&quot;"/>
    <numFmt numFmtId="167" formatCode="0.000"/>
    <numFmt numFmtId="168" formatCode="_(0.0%_);\(0.0%\)"/>
  </numFmts>
  <fonts count="9" x14ac:knownFonts="1">
    <font>
      <sz val="10"/>
      <color rgb="FF000000"/>
      <name val="Arial"/>
    </font>
    <font>
      <sz val="8"/>
      <color rgb="FF000000"/>
      <name val="Arial"/>
      <family val="2"/>
    </font>
    <font>
      <b/>
      <sz val="10"/>
      <color rgb="FF000000"/>
      <name val="Arial"/>
      <family val="2"/>
    </font>
    <font>
      <sz val="10"/>
      <color theme="1"/>
      <name val="Arial"/>
      <family val="2"/>
    </font>
    <font>
      <b/>
      <sz val="16"/>
      <color rgb="FF000000"/>
      <name val="Arial"/>
      <family val="2"/>
    </font>
    <font>
      <b/>
      <sz val="10"/>
      <color rgb="FF000000"/>
      <name val="Arial"/>
      <family val="2"/>
    </font>
    <font>
      <sz val="10"/>
      <color rgb="FF000000"/>
      <name val="Arial"/>
      <family val="2"/>
    </font>
    <font>
      <b/>
      <sz val="12"/>
      <color rgb="FF000000"/>
      <name val="Arial"/>
      <family val="2"/>
    </font>
    <font>
      <b/>
      <sz val="14"/>
      <color rgb="FF000000"/>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6" fillId="0" borderId="0"/>
  </cellStyleXfs>
  <cellXfs count="32">
    <xf numFmtId="0" fontId="0" fillId="0" borderId="0" xfId="0"/>
    <xf numFmtId="2" fontId="0" fillId="0" borderId="0" xfId="0" applyNumberFormat="1"/>
    <xf numFmtId="0" fontId="5" fillId="0" borderId="0" xfId="0" applyFont="1"/>
    <xf numFmtId="0" fontId="6" fillId="0" borderId="0" xfId="0" applyFont="1"/>
    <xf numFmtId="0" fontId="7" fillId="0" borderId="0" xfId="0" applyFont="1"/>
    <xf numFmtId="0" fontId="0" fillId="0" borderId="0" xfId="0" applyAlignment="1">
      <alignment horizontal="centerContinuous"/>
    </xf>
    <xf numFmtId="0" fontId="5" fillId="0" borderId="0" xfId="0" applyFont="1" applyAlignment="1">
      <alignment horizontal="centerContinuous"/>
    </xf>
    <xf numFmtId="0" fontId="5" fillId="0" borderId="1" xfId="0" applyFont="1" applyBorder="1"/>
    <xf numFmtId="2" fontId="5" fillId="0" borderId="0" xfId="0" applyNumberFormat="1" applyFont="1"/>
    <xf numFmtId="165" fontId="0" fillId="0" borderId="0" xfId="0" applyNumberFormat="1"/>
    <xf numFmtId="166" fontId="3" fillId="0" borderId="0" xfId="0" applyNumberFormat="1" applyFont="1"/>
    <xf numFmtId="0" fontId="2" fillId="0" borderId="0" xfId="0" applyFont="1"/>
    <xf numFmtId="0" fontId="2" fillId="0" borderId="1" xfId="0" applyFont="1" applyBorder="1"/>
    <xf numFmtId="0" fontId="0" fillId="0" borderId="1" xfId="0" applyBorder="1"/>
    <xf numFmtId="0" fontId="6" fillId="0" borderId="1" xfId="0" applyFont="1" applyBorder="1"/>
    <xf numFmtId="0" fontId="6" fillId="0" borderId="0" xfId="1"/>
    <xf numFmtId="0" fontId="6" fillId="0" borderId="0" xfId="1" applyAlignment="1">
      <alignment horizontal="left"/>
    </xf>
    <xf numFmtId="1" fontId="6" fillId="0" borderId="0" xfId="1" applyNumberFormat="1"/>
    <xf numFmtId="0" fontId="6" fillId="0" borderId="0" xfId="1" applyAlignment="1">
      <alignment horizontal="right"/>
    </xf>
    <xf numFmtId="0" fontId="2" fillId="0" borderId="0" xfId="1" applyFont="1" applyAlignment="1">
      <alignment horizontal="left" vertical="top"/>
    </xf>
    <xf numFmtId="0" fontId="2" fillId="0" borderId="0" xfId="1" applyFont="1" applyAlignment="1">
      <alignment horizontal="right" vertical="top" wrapText="1"/>
    </xf>
    <xf numFmtId="0" fontId="2" fillId="0" borderId="0" xfId="1" applyFont="1" applyAlignment="1">
      <alignment vertical="top" wrapText="1"/>
    </xf>
    <xf numFmtId="0" fontId="6" fillId="0" borderId="0" xfId="1" applyAlignment="1">
      <alignment horizontal="left" vertical="top" wrapText="1"/>
    </xf>
    <xf numFmtId="0" fontId="4" fillId="0" borderId="0" xfId="1" applyFont="1" applyAlignment="1">
      <alignment horizontal="left"/>
    </xf>
    <xf numFmtId="0" fontId="1" fillId="0" borderId="0" xfId="1" applyFont="1" applyAlignment="1">
      <alignment horizontal="left"/>
    </xf>
    <xf numFmtId="2" fontId="6" fillId="0" borderId="0" xfId="1" applyNumberFormat="1"/>
    <xf numFmtId="164" fontId="6" fillId="0" borderId="0" xfId="1" applyNumberFormat="1"/>
    <xf numFmtId="0" fontId="8" fillId="0" borderId="0" xfId="1" applyFont="1" applyAlignment="1">
      <alignment horizontal="left"/>
    </xf>
    <xf numFmtId="167" fontId="6" fillId="0" borderId="0" xfId="1" applyNumberFormat="1"/>
    <xf numFmtId="168" fontId="6" fillId="0" borderId="0" xfId="1" applyNumberFormat="1" applyAlignment="1">
      <alignment horizontal="left"/>
    </xf>
    <xf numFmtId="168" fontId="0" fillId="0" borderId="0" xfId="0" applyNumberFormat="1"/>
    <xf numFmtId="168" fontId="0" fillId="0" borderId="1" xfId="0" applyNumberFormat="1" applyBorder="1"/>
  </cellXfs>
  <cellStyles count="2">
    <cellStyle name="Normal" xfId="0" builtinId="0"/>
    <cellStyle name="Normal 2" xfId="1" xr:uid="{78FBD9FB-C829-4E05-985B-7F95E6F108CD}"/>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Liquidity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7193578018727684"/>
          <c:y val="0.1715938006014342"/>
          <c:w val="0.77779372459840768"/>
          <c:h val="0.5171481600885941"/>
        </c:manualLayout>
      </c:layout>
      <c:scatterChart>
        <c:scatterStyle val="smoothMarker"/>
        <c:varyColors val="0"/>
        <c:ser>
          <c:idx val="0"/>
          <c:order val="0"/>
          <c:tx>
            <c:strRef>
              <c:f>SILK_ratios!$B$7</c:f>
              <c:strCache>
                <c:ptCount val="1"/>
                <c:pt idx="0">
                  <c:v>Current Ratio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SILK_ratios!$C$6:$G$6</c:f>
              <c:numCache>
                <c:formatCode>General</c:formatCode>
                <c:ptCount val="5"/>
                <c:pt idx="0">
                  <c:v>2021</c:v>
                </c:pt>
                <c:pt idx="1">
                  <c:v>2020</c:v>
                </c:pt>
                <c:pt idx="2">
                  <c:v>2019</c:v>
                </c:pt>
                <c:pt idx="3">
                  <c:v>2018</c:v>
                </c:pt>
                <c:pt idx="4">
                  <c:v>2017</c:v>
                </c:pt>
              </c:numCache>
            </c:numRef>
          </c:xVal>
          <c:yVal>
            <c:numRef>
              <c:f>SILK_ratios!$C$7:$G$7</c:f>
              <c:numCache>
                <c:formatCode>_(0.0\x_);\(0.0\x\)</c:formatCode>
                <c:ptCount val="5"/>
                <c:pt idx="0">
                  <c:v>5.4943647933757571</c:v>
                </c:pt>
                <c:pt idx="1">
                  <c:v>8.8636154436205565</c:v>
                </c:pt>
                <c:pt idx="2">
                  <c:v>6.643633356957241</c:v>
                </c:pt>
                <c:pt idx="3">
                  <c:v>4.1482235799954745</c:v>
                </c:pt>
                <c:pt idx="4">
                  <c:v>9.0382384532760476</c:v>
                </c:pt>
              </c:numCache>
            </c:numRef>
          </c:yVal>
          <c:smooth val="1"/>
          <c:extLst>
            <c:ext xmlns:c16="http://schemas.microsoft.com/office/drawing/2014/chart" uri="{C3380CC4-5D6E-409C-BE32-E72D297353CC}">
              <c16:uniqueId val="{00000000-65BB-4FB4-B136-73D0EBD3B3E8}"/>
            </c:ext>
          </c:extLst>
        </c:ser>
        <c:ser>
          <c:idx val="1"/>
          <c:order val="1"/>
          <c:tx>
            <c:strRef>
              <c:f>SILK_ratios!$B$8</c:f>
              <c:strCache>
                <c:ptCount val="1"/>
                <c:pt idx="0">
                  <c:v>Quick Ratio</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SILK_ratios!$C$6:$G$6</c:f>
              <c:numCache>
                <c:formatCode>General</c:formatCode>
                <c:ptCount val="5"/>
                <c:pt idx="0">
                  <c:v>2021</c:v>
                </c:pt>
                <c:pt idx="1">
                  <c:v>2020</c:v>
                </c:pt>
                <c:pt idx="2">
                  <c:v>2019</c:v>
                </c:pt>
                <c:pt idx="3">
                  <c:v>2018</c:v>
                </c:pt>
                <c:pt idx="4">
                  <c:v>2017</c:v>
                </c:pt>
              </c:numCache>
            </c:numRef>
          </c:xVal>
          <c:yVal>
            <c:numRef>
              <c:f>SILK_ratios!$C$8:$G$8</c:f>
              <c:numCache>
                <c:formatCode>_(0.0\x_);\(0.0\x\)</c:formatCode>
                <c:ptCount val="5"/>
                <c:pt idx="0">
                  <c:v>4.8100513685501802</c:v>
                </c:pt>
                <c:pt idx="1">
                  <c:v>8.3527997954487336</c:v>
                </c:pt>
                <c:pt idx="2">
                  <c:v>6.0340184266477674</c:v>
                </c:pt>
                <c:pt idx="3">
                  <c:v>3.4983027834351663</c:v>
                </c:pt>
                <c:pt idx="4">
                  <c:v>8.3404940923737918</c:v>
                </c:pt>
              </c:numCache>
            </c:numRef>
          </c:yVal>
          <c:smooth val="1"/>
          <c:extLst>
            <c:ext xmlns:c16="http://schemas.microsoft.com/office/drawing/2014/chart" uri="{C3380CC4-5D6E-409C-BE32-E72D297353CC}">
              <c16:uniqueId val="{00000001-65BB-4FB4-B136-73D0EBD3B3E8}"/>
            </c:ext>
          </c:extLst>
        </c:ser>
        <c:ser>
          <c:idx val="2"/>
          <c:order val="2"/>
          <c:tx>
            <c:v>Peer Current Ratio</c:v>
          </c:tx>
          <c:spPr>
            <a:ln w="19050" cap="rnd">
              <a:solidFill>
                <a:schemeClr val="accent1"/>
              </a:solidFill>
              <a:prstDash val="sysDash"/>
              <a:round/>
            </a:ln>
            <a:effectLst/>
          </c:spPr>
          <c:marker>
            <c:symbol val="none"/>
          </c:marker>
          <c:xVal>
            <c:numRef>
              <c:f>Peer_avg!$C$5:$G$5</c:f>
              <c:numCache>
                <c:formatCode>General</c:formatCode>
                <c:ptCount val="5"/>
                <c:pt idx="0">
                  <c:v>2021</c:v>
                </c:pt>
                <c:pt idx="1">
                  <c:v>2020</c:v>
                </c:pt>
                <c:pt idx="2">
                  <c:v>2019</c:v>
                </c:pt>
                <c:pt idx="3">
                  <c:v>2018</c:v>
                </c:pt>
                <c:pt idx="4">
                  <c:v>2017</c:v>
                </c:pt>
              </c:numCache>
            </c:numRef>
          </c:xVal>
          <c:yVal>
            <c:numRef>
              <c:f>Peer_avg!$C$13:$G$13</c:f>
              <c:numCache>
                <c:formatCode>General</c:formatCode>
                <c:ptCount val="5"/>
                <c:pt idx="0">
                  <c:v>7.3419999999999987</c:v>
                </c:pt>
                <c:pt idx="1">
                  <c:v>8.73</c:v>
                </c:pt>
                <c:pt idx="2">
                  <c:v>5.84</c:v>
                </c:pt>
                <c:pt idx="3">
                  <c:v>5.2625000000000002</c:v>
                </c:pt>
                <c:pt idx="4">
                  <c:v>9.0350000000000001</c:v>
                </c:pt>
              </c:numCache>
            </c:numRef>
          </c:yVal>
          <c:smooth val="1"/>
          <c:extLst>
            <c:ext xmlns:c16="http://schemas.microsoft.com/office/drawing/2014/chart" uri="{C3380CC4-5D6E-409C-BE32-E72D297353CC}">
              <c16:uniqueId val="{00000002-65BB-4FB4-B136-73D0EBD3B3E8}"/>
            </c:ext>
          </c:extLst>
        </c:ser>
        <c:ser>
          <c:idx val="3"/>
          <c:order val="3"/>
          <c:tx>
            <c:v>Peer Quick Ratio</c:v>
          </c:tx>
          <c:spPr>
            <a:ln w="19050" cap="rnd">
              <a:solidFill>
                <a:schemeClr val="accent2"/>
              </a:solidFill>
              <a:prstDash val="sysDash"/>
              <a:round/>
            </a:ln>
            <a:effectLst/>
          </c:spPr>
          <c:marker>
            <c:symbol val="none"/>
          </c:marker>
          <c:xVal>
            <c:numRef>
              <c:f>Peer_avg!$C$5:$G$5</c:f>
              <c:numCache>
                <c:formatCode>General</c:formatCode>
                <c:ptCount val="5"/>
                <c:pt idx="0">
                  <c:v>2021</c:v>
                </c:pt>
                <c:pt idx="1">
                  <c:v>2020</c:v>
                </c:pt>
                <c:pt idx="2">
                  <c:v>2019</c:v>
                </c:pt>
                <c:pt idx="3">
                  <c:v>2018</c:v>
                </c:pt>
                <c:pt idx="4">
                  <c:v>2017</c:v>
                </c:pt>
              </c:numCache>
            </c:numRef>
          </c:xVal>
          <c:yVal>
            <c:numRef>
              <c:f>Peer_avg!$C$14:$G$14</c:f>
              <c:numCache>
                <c:formatCode>General</c:formatCode>
                <c:ptCount val="5"/>
                <c:pt idx="0">
                  <c:v>5.4779999999999998</c:v>
                </c:pt>
                <c:pt idx="1">
                  <c:v>6.48</c:v>
                </c:pt>
                <c:pt idx="2">
                  <c:v>4.04</c:v>
                </c:pt>
                <c:pt idx="3">
                  <c:v>4.5266666666666664</c:v>
                </c:pt>
                <c:pt idx="4">
                  <c:v>6.4450000000000003</c:v>
                </c:pt>
              </c:numCache>
            </c:numRef>
          </c:yVal>
          <c:smooth val="1"/>
          <c:extLst>
            <c:ext xmlns:c16="http://schemas.microsoft.com/office/drawing/2014/chart" uri="{C3380CC4-5D6E-409C-BE32-E72D297353CC}">
              <c16:uniqueId val="{00000003-65BB-4FB4-B136-73D0EBD3B3E8}"/>
            </c:ext>
          </c:extLst>
        </c:ser>
        <c:dLbls>
          <c:showLegendKey val="0"/>
          <c:showVal val="0"/>
          <c:showCatName val="0"/>
          <c:showSerName val="0"/>
          <c:showPercent val="0"/>
          <c:showBubbleSize val="0"/>
        </c:dLbls>
        <c:axId val="17494063"/>
        <c:axId val="17516943"/>
      </c:scatterChart>
      <c:valAx>
        <c:axId val="17494063"/>
        <c:scaling>
          <c:orientation val="minMax"/>
          <c:max val="2021"/>
          <c:min val="2017"/>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6943"/>
        <c:crosses val="autoZero"/>
        <c:crossBetween val="midCat"/>
        <c:majorUnit val="1"/>
      </c:valAx>
      <c:valAx>
        <c:axId val="1751694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Ratio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0.0\x_);\(0.0\x\)"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94063"/>
        <c:crosses val="autoZero"/>
        <c:crossBetween val="midCat"/>
      </c:valAx>
      <c:spPr>
        <a:noFill/>
        <a:ln>
          <a:noFill/>
        </a:ln>
        <a:effectLst/>
      </c:spPr>
    </c:plotArea>
    <c:legend>
      <c:legendPos val="b"/>
      <c:layout>
        <c:manualLayout>
          <c:xMode val="edge"/>
          <c:yMode val="edge"/>
          <c:x val="0.14799026178081481"/>
          <c:y val="0.8230384630096117"/>
          <c:w val="0.7191680118444187"/>
          <c:h val="0.151796022033842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Efficiency:</a:t>
            </a:r>
            <a:r>
              <a:rPr lang="en-US" baseline="0"/>
              <a:t> Turnover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strRef>
              <c:f>SILK_ratios!$B$10</c:f>
              <c:strCache>
                <c:ptCount val="1"/>
                <c:pt idx="0">
                  <c:v>Receivable Turnover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SILK_ratios!$C$6:$F$6</c:f>
              <c:numCache>
                <c:formatCode>General</c:formatCode>
                <c:ptCount val="4"/>
                <c:pt idx="0">
                  <c:v>2021</c:v>
                </c:pt>
                <c:pt idx="1">
                  <c:v>2020</c:v>
                </c:pt>
                <c:pt idx="2">
                  <c:v>2019</c:v>
                </c:pt>
                <c:pt idx="3">
                  <c:v>2018</c:v>
                </c:pt>
              </c:numCache>
            </c:numRef>
          </c:xVal>
          <c:yVal>
            <c:numRef>
              <c:f>SILK_ratios!$C$10:$F$10</c:f>
              <c:numCache>
                <c:formatCode>_(0.0\x_);\(0.0\x\)</c:formatCode>
                <c:ptCount val="4"/>
                <c:pt idx="0">
                  <c:v>9.7095971677351454</c:v>
                </c:pt>
                <c:pt idx="1">
                  <c:v>8.5141757682077976</c:v>
                </c:pt>
                <c:pt idx="2">
                  <c:v>9.6568859080862737</c:v>
                </c:pt>
                <c:pt idx="3">
                  <c:v>7.099537750385208</c:v>
                </c:pt>
              </c:numCache>
            </c:numRef>
          </c:yVal>
          <c:smooth val="1"/>
          <c:extLst>
            <c:ext xmlns:c16="http://schemas.microsoft.com/office/drawing/2014/chart" uri="{C3380CC4-5D6E-409C-BE32-E72D297353CC}">
              <c16:uniqueId val="{00000001-F25E-4DD5-9E48-4A4766F6853D}"/>
            </c:ext>
          </c:extLst>
        </c:ser>
        <c:ser>
          <c:idx val="3"/>
          <c:order val="3"/>
          <c:tx>
            <c:v>Peer Receivables Turnover</c:v>
          </c:tx>
          <c:spPr>
            <a:ln w="19050" cap="rnd">
              <a:solidFill>
                <a:schemeClr val="accent2"/>
              </a:solidFill>
              <a:prstDash val="sysDash"/>
              <a:round/>
            </a:ln>
            <a:effectLst/>
          </c:spPr>
          <c:marker>
            <c:symbol val="none"/>
          </c:marker>
          <c:xVal>
            <c:numRef>
              <c:f>Peer_avg!$C$5:$F$5</c:f>
              <c:numCache>
                <c:formatCode>General</c:formatCode>
                <c:ptCount val="4"/>
                <c:pt idx="0">
                  <c:v>2021</c:v>
                </c:pt>
                <c:pt idx="1">
                  <c:v>2020</c:v>
                </c:pt>
                <c:pt idx="2">
                  <c:v>2019</c:v>
                </c:pt>
                <c:pt idx="3">
                  <c:v>2018</c:v>
                </c:pt>
              </c:numCache>
            </c:numRef>
          </c:xVal>
          <c:yVal>
            <c:numRef>
              <c:f>Peer_avg!$C$21:$F$21</c:f>
              <c:numCache>
                <c:formatCode>General</c:formatCode>
                <c:ptCount val="4"/>
                <c:pt idx="0">
                  <c:v>8.27</c:v>
                </c:pt>
                <c:pt idx="1">
                  <c:v>7.1225000000000005</c:v>
                </c:pt>
                <c:pt idx="2">
                  <c:v>7.3550000000000004</c:v>
                </c:pt>
                <c:pt idx="3">
                  <c:v>6.0024999999999995</c:v>
                </c:pt>
              </c:numCache>
            </c:numRef>
          </c:yVal>
          <c:smooth val="1"/>
          <c:extLst>
            <c:ext xmlns:c16="http://schemas.microsoft.com/office/drawing/2014/chart" uri="{C3380CC4-5D6E-409C-BE32-E72D297353CC}">
              <c16:uniqueId val="{00000000-B07E-44DB-AAA1-91C251224350}"/>
            </c:ext>
          </c:extLst>
        </c:ser>
        <c:dLbls>
          <c:showLegendKey val="0"/>
          <c:showVal val="0"/>
          <c:showCatName val="0"/>
          <c:showSerName val="0"/>
          <c:showPercent val="0"/>
          <c:showBubbleSize val="0"/>
        </c:dLbls>
        <c:axId val="271032512"/>
        <c:axId val="271029600"/>
      </c:scatterChart>
      <c:scatterChart>
        <c:scatterStyle val="smoothMarker"/>
        <c:varyColors val="0"/>
        <c:ser>
          <c:idx val="2"/>
          <c:order val="1"/>
          <c:tx>
            <c:strRef>
              <c:f>SILK_ratios!$B$11</c:f>
              <c:strCache>
                <c:ptCount val="1"/>
                <c:pt idx="0">
                  <c:v>Total Asset Turnover</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SILK_ratios!$C$6:$F$6</c:f>
              <c:numCache>
                <c:formatCode>General</c:formatCode>
                <c:ptCount val="4"/>
                <c:pt idx="0">
                  <c:v>2021</c:v>
                </c:pt>
                <c:pt idx="1">
                  <c:v>2020</c:v>
                </c:pt>
                <c:pt idx="2">
                  <c:v>2019</c:v>
                </c:pt>
                <c:pt idx="3">
                  <c:v>2018</c:v>
                </c:pt>
              </c:numCache>
            </c:numRef>
          </c:xVal>
          <c:yVal>
            <c:numRef>
              <c:f>SILK_ratios!$C$11:$F$11</c:f>
              <c:numCache>
                <c:formatCode>_(0.0\x_);\(0.0\x\)</c:formatCode>
                <c:ptCount val="4"/>
                <c:pt idx="0">
                  <c:v>0.60412753505844807</c:v>
                </c:pt>
                <c:pt idx="1">
                  <c:v>0.47504388789956931</c:v>
                </c:pt>
                <c:pt idx="2">
                  <c:v>0.7107127432228536</c:v>
                </c:pt>
                <c:pt idx="3">
                  <c:v>0.82310907856657978</c:v>
                </c:pt>
              </c:numCache>
            </c:numRef>
          </c:yVal>
          <c:smooth val="1"/>
          <c:extLst>
            <c:ext xmlns:c16="http://schemas.microsoft.com/office/drawing/2014/chart" uri="{C3380CC4-5D6E-409C-BE32-E72D297353CC}">
              <c16:uniqueId val="{00000002-F25E-4DD5-9E48-4A4766F6853D}"/>
            </c:ext>
          </c:extLst>
        </c:ser>
        <c:ser>
          <c:idx val="0"/>
          <c:order val="2"/>
          <c:tx>
            <c:v>Peer Asset Turnover</c:v>
          </c:tx>
          <c:spPr>
            <a:ln w="19050" cap="rnd">
              <a:solidFill>
                <a:schemeClr val="accent1"/>
              </a:solidFill>
              <a:prstDash val="sysDash"/>
              <a:round/>
            </a:ln>
            <a:effectLst/>
          </c:spPr>
          <c:marker>
            <c:symbol val="none"/>
          </c:marker>
          <c:xVal>
            <c:numRef>
              <c:f>Peer_avg!$C$5:$F$5</c:f>
              <c:numCache>
                <c:formatCode>General</c:formatCode>
                <c:ptCount val="4"/>
                <c:pt idx="0">
                  <c:v>2021</c:v>
                </c:pt>
                <c:pt idx="1">
                  <c:v>2020</c:v>
                </c:pt>
                <c:pt idx="2">
                  <c:v>2019</c:v>
                </c:pt>
                <c:pt idx="3">
                  <c:v>2018</c:v>
                </c:pt>
              </c:numCache>
            </c:numRef>
          </c:xVal>
          <c:yVal>
            <c:numRef>
              <c:f>Peer_avg!$C$16:$F$16</c:f>
              <c:numCache>
                <c:formatCode>General</c:formatCode>
                <c:ptCount val="4"/>
                <c:pt idx="0">
                  <c:v>0.58599999999999997</c:v>
                </c:pt>
                <c:pt idx="1">
                  <c:v>0.43</c:v>
                </c:pt>
                <c:pt idx="2">
                  <c:v>0.65499999999999992</c:v>
                </c:pt>
                <c:pt idx="3">
                  <c:v>0.48749999999999999</c:v>
                </c:pt>
              </c:numCache>
            </c:numRef>
          </c:yVal>
          <c:smooth val="1"/>
          <c:extLst>
            <c:ext xmlns:c16="http://schemas.microsoft.com/office/drawing/2014/chart" uri="{C3380CC4-5D6E-409C-BE32-E72D297353CC}">
              <c16:uniqueId val="{00000003-F25E-4DD5-9E48-4A4766F6853D}"/>
            </c:ext>
          </c:extLst>
        </c:ser>
        <c:dLbls>
          <c:showLegendKey val="0"/>
          <c:showVal val="0"/>
          <c:showCatName val="0"/>
          <c:showSerName val="0"/>
          <c:showPercent val="0"/>
          <c:showBubbleSize val="0"/>
        </c:dLbls>
        <c:axId val="137609776"/>
        <c:axId val="137607696"/>
      </c:scatterChart>
      <c:valAx>
        <c:axId val="271032512"/>
        <c:scaling>
          <c:orientation val="minMax"/>
          <c:max val="2021"/>
          <c:min val="2018"/>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029600"/>
        <c:crosses val="autoZero"/>
        <c:crossBetween val="midCat"/>
        <c:majorUnit val="1"/>
      </c:valAx>
      <c:valAx>
        <c:axId val="27102960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Receivables</a:t>
                </a:r>
                <a:r>
                  <a:rPr lang="en-US" baseline="0"/>
                  <a:t> Turnover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0.0\x_);\(0.0\x\)"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1032512"/>
        <c:crosses val="autoZero"/>
        <c:crossBetween val="midCat"/>
      </c:valAx>
      <c:valAx>
        <c:axId val="13760769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Asset Turnover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0.0\x_);\(0.0\x\)"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7609776"/>
        <c:crosses val="max"/>
        <c:crossBetween val="midCat"/>
      </c:valAx>
      <c:valAx>
        <c:axId val="137609776"/>
        <c:scaling>
          <c:orientation val="minMax"/>
        </c:scaling>
        <c:delete val="1"/>
        <c:axPos val="b"/>
        <c:numFmt formatCode="General" sourceLinked="1"/>
        <c:majorTickMark val="out"/>
        <c:minorTickMark val="none"/>
        <c:tickLblPos val="nextTo"/>
        <c:crossAx val="137607696"/>
        <c:crosses val="autoZero"/>
        <c:crossBetween val="midCat"/>
      </c:valAx>
      <c:spPr>
        <a:noFill/>
        <a:ln>
          <a:noFill/>
        </a:ln>
        <a:effectLst/>
      </c:spPr>
    </c:plotArea>
    <c:legend>
      <c:legendPos val="b"/>
      <c:layout>
        <c:manualLayout>
          <c:xMode val="edge"/>
          <c:yMode val="edge"/>
          <c:x val="7.7458372556913291E-2"/>
          <c:y val="0.80304045971324212"/>
          <c:w val="0.86559785384137389"/>
          <c:h val="0.145221060709198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Efficiency: Days' Sales in Inventory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SILK_ratios!$B$9</c:f>
              <c:strCache>
                <c:ptCount val="1"/>
                <c:pt idx="0">
                  <c:v>Days' Sales in Inventory</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SILK_ratios!$C$6:$F$6</c:f>
              <c:numCache>
                <c:formatCode>General</c:formatCode>
                <c:ptCount val="4"/>
                <c:pt idx="0">
                  <c:v>2021</c:v>
                </c:pt>
                <c:pt idx="1">
                  <c:v>2020</c:v>
                </c:pt>
                <c:pt idx="2">
                  <c:v>2019</c:v>
                </c:pt>
                <c:pt idx="3">
                  <c:v>2018</c:v>
                </c:pt>
              </c:numCache>
            </c:numRef>
          </c:xVal>
          <c:yVal>
            <c:numRef>
              <c:f>SILK_ratios!$C$9:$F$9</c:f>
              <c:numCache>
                <c:formatCode>0.0\ "days"</c:formatCode>
                <c:ptCount val="4"/>
                <c:pt idx="0">
                  <c:v>199.66988917708088</c:v>
                </c:pt>
                <c:pt idx="1">
                  <c:v>174.09973697806586</c:v>
                </c:pt>
                <c:pt idx="2">
                  <c:v>184.09273560620329</c:v>
                </c:pt>
                <c:pt idx="3">
                  <c:v>150.9141070443259</c:v>
                </c:pt>
              </c:numCache>
            </c:numRef>
          </c:yVal>
          <c:smooth val="1"/>
          <c:extLst>
            <c:ext xmlns:c16="http://schemas.microsoft.com/office/drawing/2014/chart" uri="{C3380CC4-5D6E-409C-BE32-E72D297353CC}">
              <c16:uniqueId val="{00000000-570B-4057-A0D4-6371D41D2379}"/>
            </c:ext>
          </c:extLst>
        </c:ser>
        <c:ser>
          <c:idx val="1"/>
          <c:order val="1"/>
          <c:tx>
            <c:v>Industry</c:v>
          </c:tx>
          <c:spPr>
            <a:ln w="19050" cap="rnd">
              <a:solidFill>
                <a:schemeClr val="accent1"/>
              </a:solidFill>
              <a:prstDash val="sysDash"/>
              <a:round/>
            </a:ln>
            <a:effectLst/>
          </c:spPr>
          <c:marker>
            <c:symbol val="none"/>
          </c:marker>
          <c:xVal>
            <c:numRef>
              <c:f>Peer_avg!$C$5:$F$5</c:f>
              <c:numCache>
                <c:formatCode>General</c:formatCode>
                <c:ptCount val="4"/>
                <c:pt idx="0">
                  <c:v>2021</c:v>
                </c:pt>
                <c:pt idx="1">
                  <c:v>2020</c:v>
                </c:pt>
                <c:pt idx="2">
                  <c:v>2019</c:v>
                </c:pt>
                <c:pt idx="3">
                  <c:v>2018</c:v>
                </c:pt>
              </c:numCache>
            </c:numRef>
          </c:xVal>
          <c:yVal>
            <c:numRef>
              <c:f>Peer_avg!$C$15:$F$15</c:f>
              <c:numCache>
                <c:formatCode>General</c:formatCode>
                <c:ptCount val="4"/>
                <c:pt idx="0">
                  <c:v>227.27272727272728</c:v>
                </c:pt>
                <c:pt idx="1">
                  <c:v>224.27035330261137</c:v>
                </c:pt>
                <c:pt idx="2">
                  <c:v>177.83191230207063</c:v>
                </c:pt>
                <c:pt idx="3">
                  <c:v>205.3445850914205</c:v>
                </c:pt>
              </c:numCache>
            </c:numRef>
          </c:yVal>
          <c:smooth val="1"/>
          <c:extLst>
            <c:ext xmlns:c16="http://schemas.microsoft.com/office/drawing/2014/chart" uri="{C3380CC4-5D6E-409C-BE32-E72D297353CC}">
              <c16:uniqueId val="{00000001-570B-4057-A0D4-6371D41D2379}"/>
            </c:ext>
          </c:extLst>
        </c:ser>
        <c:dLbls>
          <c:showLegendKey val="0"/>
          <c:showVal val="0"/>
          <c:showCatName val="0"/>
          <c:showSerName val="0"/>
          <c:showPercent val="0"/>
          <c:showBubbleSize val="0"/>
        </c:dLbls>
        <c:axId val="2135440864"/>
        <c:axId val="2135441280"/>
      </c:scatterChart>
      <c:valAx>
        <c:axId val="2135440864"/>
        <c:scaling>
          <c:orientation val="minMax"/>
          <c:max val="2021"/>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441280"/>
        <c:crosses val="autoZero"/>
        <c:crossBetween val="midCat"/>
        <c:majorUnit val="1"/>
      </c:valAx>
      <c:valAx>
        <c:axId val="2135441280"/>
        <c:scaling>
          <c:orientation val="minMax"/>
        </c:scaling>
        <c:delete val="0"/>
        <c:axPos val="l"/>
        <c:numFmt formatCode="0.0\ &quot;days&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54408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1"/>
          <c:tx>
            <c:strRef>
              <c:f>SILK_ratios!$B$13</c:f>
              <c:strCache>
                <c:ptCount val="1"/>
                <c:pt idx="0">
                  <c:v>Interest Coverage Ratio</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SILK_ratios!$C$6:$G$6</c:f>
              <c:numCache>
                <c:formatCode>General</c:formatCode>
                <c:ptCount val="5"/>
                <c:pt idx="0">
                  <c:v>2021</c:v>
                </c:pt>
                <c:pt idx="1">
                  <c:v>2020</c:v>
                </c:pt>
                <c:pt idx="2">
                  <c:v>2019</c:v>
                </c:pt>
                <c:pt idx="3">
                  <c:v>2018</c:v>
                </c:pt>
                <c:pt idx="4">
                  <c:v>2017</c:v>
                </c:pt>
              </c:numCache>
            </c:numRef>
          </c:xVal>
          <c:yVal>
            <c:numRef>
              <c:f>SILK_ratios!$C$13:$G$13</c:f>
              <c:numCache>
                <c:formatCode>_(0.0\x_);\(0.0\x\)</c:formatCode>
                <c:ptCount val="5"/>
                <c:pt idx="0">
                  <c:v>-18.851469420174741</c:v>
                </c:pt>
                <c:pt idx="1">
                  <c:v>-9.7163908410791198</c:v>
                </c:pt>
                <c:pt idx="2">
                  <c:v>-5.6674071082390949</c:v>
                </c:pt>
                <c:pt idx="3">
                  <c:v>-4.9059848658564551</c:v>
                </c:pt>
                <c:pt idx="4">
                  <c:v>-4.659903626680193</c:v>
                </c:pt>
              </c:numCache>
            </c:numRef>
          </c:yVal>
          <c:smooth val="1"/>
          <c:extLst>
            <c:ext xmlns:c16="http://schemas.microsoft.com/office/drawing/2014/chart" uri="{C3380CC4-5D6E-409C-BE32-E72D297353CC}">
              <c16:uniqueId val="{00000001-B596-406F-A8F6-9F3E6F62B049}"/>
            </c:ext>
          </c:extLst>
        </c:ser>
        <c:ser>
          <c:idx val="2"/>
          <c:order val="2"/>
          <c:tx>
            <c:v>Peer Interest Coverage</c:v>
          </c:tx>
          <c:spPr>
            <a:ln w="19050" cap="rnd">
              <a:solidFill>
                <a:schemeClr val="accent2"/>
              </a:solidFill>
              <a:prstDash val="sysDash"/>
              <a:round/>
            </a:ln>
            <a:effectLst/>
          </c:spPr>
          <c:marker>
            <c:symbol val="none"/>
          </c:marker>
          <c:xVal>
            <c:numRef>
              <c:f>Peer_avg!$C$5:$F$5</c:f>
              <c:numCache>
                <c:formatCode>General</c:formatCode>
                <c:ptCount val="4"/>
                <c:pt idx="0">
                  <c:v>2021</c:v>
                </c:pt>
                <c:pt idx="1">
                  <c:v>2020</c:v>
                </c:pt>
                <c:pt idx="2">
                  <c:v>2019</c:v>
                </c:pt>
                <c:pt idx="3">
                  <c:v>2018</c:v>
                </c:pt>
              </c:numCache>
            </c:numRef>
          </c:xVal>
          <c:yVal>
            <c:numRef>
              <c:f>Peer_avg!$C$18:$F$18</c:f>
              <c:numCache>
                <c:formatCode>General</c:formatCode>
                <c:ptCount val="4"/>
                <c:pt idx="0">
                  <c:v>47.46</c:v>
                </c:pt>
                <c:pt idx="1">
                  <c:v>26.98</c:v>
                </c:pt>
                <c:pt idx="2">
                  <c:v>0.48</c:v>
                </c:pt>
                <c:pt idx="3">
                  <c:v>1.7250000000000001</c:v>
                </c:pt>
              </c:numCache>
            </c:numRef>
          </c:yVal>
          <c:smooth val="1"/>
          <c:extLst>
            <c:ext xmlns:c16="http://schemas.microsoft.com/office/drawing/2014/chart" uri="{C3380CC4-5D6E-409C-BE32-E72D297353CC}">
              <c16:uniqueId val="{00000000-2687-49A5-9284-0BBFB8289F0C}"/>
            </c:ext>
          </c:extLst>
        </c:ser>
        <c:dLbls>
          <c:showLegendKey val="0"/>
          <c:showVal val="0"/>
          <c:showCatName val="0"/>
          <c:showSerName val="0"/>
          <c:showPercent val="0"/>
          <c:showBubbleSize val="0"/>
        </c:dLbls>
        <c:axId val="228613168"/>
        <c:axId val="228616496"/>
      </c:scatterChart>
      <c:scatterChart>
        <c:scatterStyle val="smoothMarker"/>
        <c:varyColors val="0"/>
        <c:ser>
          <c:idx val="0"/>
          <c:order val="0"/>
          <c:tx>
            <c:strRef>
              <c:f>SILK_ratios!$B$12</c:f>
              <c:strCache>
                <c:ptCount val="1"/>
                <c:pt idx="0">
                  <c:v>Total Debt to Equity</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SILK_ratios!$C$6:$E$6</c:f>
              <c:numCache>
                <c:formatCode>General</c:formatCode>
                <c:ptCount val="3"/>
                <c:pt idx="0">
                  <c:v>2021</c:v>
                </c:pt>
                <c:pt idx="1">
                  <c:v>2020</c:v>
                </c:pt>
                <c:pt idx="2">
                  <c:v>2019</c:v>
                </c:pt>
              </c:numCache>
            </c:numRef>
          </c:xVal>
          <c:yVal>
            <c:numRef>
              <c:f>SILK_ratios!$C$12:$E$12</c:f>
              <c:numCache>
                <c:formatCode>_(0.0\x_);\(0.0\x\)</c:formatCode>
                <c:ptCount val="3"/>
                <c:pt idx="0">
                  <c:v>0.97659010600706708</c:v>
                </c:pt>
                <c:pt idx="1">
                  <c:v>0.66803720930232557</c:v>
                </c:pt>
                <c:pt idx="2">
                  <c:v>0.91125453812020973</c:v>
                </c:pt>
              </c:numCache>
            </c:numRef>
          </c:yVal>
          <c:smooth val="1"/>
          <c:extLst>
            <c:ext xmlns:c16="http://schemas.microsoft.com/office/drawing/2014/chart" uri="{C3380CC4-5D6E-409C-BE32-E72D297353CC}">
              <c16:uniqueId val="{00000000-B596-406F-A8F6-9F3E6F62B049}"/>
            </c:ext>
          </c:extLst>
        </c:ser>
        <c:ser>
          <c:idx val="3"/>
          <c:order val="3"/>
          <c:tx>
            <c:v>Peer Debt to Equity</c:v>
          </c:tx>
          <c:spPr>
            <a:ln w="19050" cap="rnd">
              <a:solidFill>
                <a:schemeClr val="accent1"/>
              </a:solidFill>
              <a:prstDash val="sysDash"/>
              <a:round/>
            </a:ln>
            <a:effectLst/>
          </c:spPr>
          <c:marker>
            <c:symbol val="none"/>
          </c:marker>
          <c:xVal>
            <c:numRef>
              <c:f>Peer_avg!$C$5:$F$5</c:f>
              <c:numCache>
                <c:formatCode>General</c:formatCode>
                <c:ptCount val="4"/>
                <c:pt idx="0">
                  <c:v>2021</c:v>
                </c:pt>
                <c:pt idx="1">
                  <c:v>2020</c:v>
                </c:pt>
                <c:pt idx="2">
                  <c:v>2019</c:v>
                </c:pt>
                <c:pt idx="3">
                  <c:v>2018</c:v>
                </c:pt>
              </c:numCache>
            </c:numRef>
          </c:xVal>
          <c:yVal>
            <c:numRef>
              <c:f>Peer_avg!$C$17:$F$17</c:f>
              <c:numCache>
                <c:formatCode>General</c:formatCode>
                <c:ptCount val="4"/>
                <c:pt idx="0">
                  <c:v>7.0000000000000007E-2</c:v>
                </c:pt>
                <c:pt idx="1">
                  <c:v>0.13</c:v>
                </c:pt>
                <c:pt idx="2">
                  <c:v>0.34666666666666668</c:v>
                </c:pt>
                <c:pt idx="3">
                  <c:v>8.5000000000000006E-2</c:v>
                </c:pt>
              </c:numCache>
            </c:numRef>
          </c:yVal>
          <c:smooth val="1"/>
          <c:extLst>
            <c:ext xmlns:c16="http://schemas.microsoft.com/office/drawing/2014/chart" uri="{C3380CC4-5D6E-409C-BE32-E72D297353CC}">
              <c16:uniqueId val="{00000000-74B6-4866-8C19-746CCC14B066}"/>
            </c:ext>
          </c:extLst>
        </c:ser>
        <c:dLbls>
          <c:showLegendKey val="0"/>
          <c:showVal val="0"/>
          <c:showCatName val="0"/>
          <c:showSerName val="0"/>
          <c:showPercent val="0"/>
          <c:showBubbleSize val="0"/>
        </c:dLbls>
        <c:axId val="709714960"/>
        <c:axId val="1278373632"/>
      </c:scatterChart>
      <c:valAx>
        <c:axId val="228613168"/>
        <c:scaling>
          <c:orientation val="minMax"/>
          <c:max val="2021"/>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616496"/>
        <c:crosses val="autoZero"/>
        <c:crossBetween val="midCat"/>
        <c:majorUnit val="1"/>
      </c:valAx>
      <c:valAx>
        <c:axId val="228616496"/>
        <c:scaling>
          <c:orientation val="minMax"/>
        </c:scaling>
        <c:delete val="0"/>
        <c:axPos val="l"/>
        <c:numFmt formatCode="_(0.0\x_);\(0.0\x\)"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613168"/>
        <c:crosses val="autoZero"/>
        <c:crossBetween val="midCat"/>
      </c:valAx>
      <c:valAx>
        <c:axId val="1278373632"/>
        <c:scaling>
          <c:orientation val="minMax"/>
          <c:min val="-0.4"/>
        </c:scaling>
        <c:delete val="0"/>
        <c:axPos val="r"/>
        <c:numFmt formatCode="_(0.0\x_);\(0.0\x\)"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714960"/>
        <c:crosses val="max"/>
        <c:crossBetween val="midCat"/>
      </c:valAx>
      <c:valAx>
        <c:axId val="709714960"/>
        <c:scaling>
          <c:orientation val="minMax"/>
        </c:scaling>
        <c:delete val="1"/>
        <c:axPos val="b"/>
        <c:numFmt formatCode="General" sourceLinked="1"/>
        <c:majorTickMark val="out"/>
        <c:minorTickMark val="none"/>
        <c:tickLblPos val="nextTo"/>
        <c:crossAx val="1278373632"/>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SILK_ratios!$B$20</c:f>
              <c:strCache>
                <c:ptCount val="1"/>
                <c:pt idx="0">
                  <c:v>Profit Margin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SILK_ratios!$C$6:$G$6</c:f>
              <c:numCache>
                <c:formatCode>General</c:formatCode>
                <c:ptCount val="5"/>
                <c:pt idx="0">
                  <c:v>2021</c:v>
                </c:pt>
                <c:pt idx="1">
                  <c:v>2020</c:v>
                </c:pt>
                <c:pt idx="2">
                  <c:v>2019</c:v>
                </c:pt>
                <c:pt idx="3">
                  <c:v>2018</c:v>
                </c:pt>
                <c:pt idx="4">
                  <c:v>2017</c:v>
                </c:pt>
              </c:numCache>
            </c:numRef>
          </c:xVal>
          <c:yVal>
            <c:numRef>
              <c:f>SILK_ratios!$C$20:$G$20</c:f>
              <c:numCache>
                <c:formatCode>_(0.0%_);\(0.0%\)</c:formatCode>
                <c:ptCount val="5"/>
                <c:pt idx="0">
                  <c:v>-0.49086967233308698</c:v>
                </c:pt>
                <c:pt idx="1">
                  <c:v>-0.62962766028154782</c:v>
                </c:pt>
                <c:pt idx="2">
                  <c:v>-0.8273352905893866</c:v>
                </c:pt>
                <c:pt idx="3">
                  <c:v>-1.0889255433052638</c:v>
                </c:pt>
                <c:pt idx="4">
                  <c:v>-1.3575536540889326</c:v>
                </c:pt>
              </c:numCache>
            </c:numRef>
          </c:yVal>
          <c:smooth val="1"/>
          <c:extLst>
            <c:ext xmlns:c16="http://schemas.microsoft.com/office/drawing/2014/chart" uri="{C3380CC4-5D6E-409C-BE32-E72D297353CC}">
              <c16:uniqueId val="{00000000-1693-46AA-952C-B73CF1A03265}"/>
            </c:ext>
          </c:extLst>
        </c:ser>
        <c:dLbls>
          <c:showLegendKey val="0"/>
          <c:showVal val="0"/>
          <c:showCatName val="0"/>
          <c:showSerName val="0"/>
          <c:showPercent val="0"/>
          <c:showBubbleSize val="0"/>
        </c:dLbls>
        <c:axId val="976726048"/>
        <c:axId val="976725632"/>
      </c:scatterChart>
      <c:valAx>
        <c:axId val="976726048"/>
        <c:scaling>
          <c:orientation val="minMax"/>
          <c:max val="2021"/>
          <c:min val="2017"/>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725632"/>
        <c:crosses val="autoZero"/>
        <c:crossBetween val="midCat"/>
        <c:majorUnit val="1"/>
      </c:valAx>
      <c:valAx>
        <c:axId val="976725632"/>
        <c:scaling>
          <c:orientation val="minMax"/>
        </c:scaling>
        <c:delete val="0"/>
        <c:axPos val="l"/>
        <c:numFmt formatCode="_(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67260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ROE</a:t>
            </a:r>
            <a:r>
              <a:rPr lang="en-US"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SILK_ratios!$B$21</c:f>
              <c:strCache>
                <c:ptCount val="1"/>
                <c:pt idx="0">
                  <c:v>ROE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SILK_ratios!$C$6:$E$6</c:f>
              <c:numCache>
                <c:formatCode>General</c:formatCode>
                <c:ptCount val="3"/>
                <c:pt idx="0">
                  <c:v>2021</c:v>
                </c:pt>
                <c:pt idx="1">
                  <c:v>2020</c:v>
                </c:pt>
                <c:pt idx="2">
                  <c:v>2019</c:v>
                </c:pt>
              </c:numCache>
            </c:numRef>
          </c:xVal>
          <c:yVal>
            <c:numRef>
              <c:f>SILK_ratios!$C$21:$E$21</c:f>
              <c:numCache>
                <c:formatCode>_(0.0%_);\(0.0%\)</c:formatCode>
                <c:ptCount val="3"/>
                <c:pt idx="0">
                  <c:v>-0.62860928823826345</c:v>
                </c:pt>
                <c:pt idx="1">
                  <c:v>-0.44060465116279063</c:v>
                </c:pt>
                <c:pt idx="2">
                  <c:v>-0.72908987216758703</c:v>
                </c:pt>
              </c:numCache>
            </c:numRef>
          </c:yVal>
          <c:smooth val="1"/>
          <c:extLst>
            <c:ext xmlns:c16="http://schemas.microsoft.com/office/drawing/2014/chart" uri="{C3380CC4-5D6E-409C-BE32-E72D297353CC}">
              <c16:uniqueId val="{00000000-2BBD-462E-9D30-93D1D37C17EA}"/>
            </c:ext>
          </c:extLst>
        </c:ser>
        <c:ser>
          <c:idx val="1"/>
          <c:order val="1"/>
          <c:tx>
            <c:v>Industry</c:v>
          </c:tx>
          <c:spPr>
            <a:ln w="19050" cap="rnd">
              <a:solidFill>
                <a:schemeClr val="accent1"/>
              </a:solidFill>
              <a:prstDash val="sysDash"/>
              <a:round/>
            </a:ln>
            <a:effectLst/>
          </c:spPr>
          <c:marker>
            <c:symbol val="none"/>
          </c:marker>
          <c:xVal>
            <c:numRef>
              <c:f>Peer_avg!$C$5:$E$5</c:f>
              <c:numCache>
                <c:formatCode>General</c:formatCode>
                <c:ptCount val="3"/>
                <c:pt idx="0">
                  <c:v>2021</c:v>
                </c:pt>
                <c:pt idx="1">
                  <c:v>2020</c:v>
                </c:pt>
                <c:pt idx="2">
                  <c:v>2019</c:v>
                </c:pt>
              </c:numCache>
            </c:numRef>
          </c:xVal>
          <c:yVal>
            <c:numRef>
              <c:f>Peer_avg!$C$20:$E$20</c:f>
              <c:numCache>
                <c:formatCode>General</c:formatCode>
                <c:ptCount val="3"/>
                <c:pt idx="0">
                  <c:v>9.2000000000000165E-4</c:v>
                </c:pt>
                <c:pt idx="1">
                  <c:v>-7.7124999999999999E-2</c:v>
                </c:pt>
                <c:pt idx="2">
                  <c:v>7.9650000000000012E-2</c:v>
                </c:pt>
              </c:numCache>
            </c:numRef>
          </c:yVal>
          <c:smooth val="1"/>
          <c:extLst>
            <c:ext xmlns:c16="http://schemas.microsoft.com/office/drawing/2014/chart" uri="{C3380CC4-5D6E-409C-BE32-E72D297353CC}">
              <c16:uniqueId val="{00000001-F149-4DE3-B626-A2D8A3248A01}"/>
            </c:ext>
          </c:extLst>
        </c:ser>
        <c:dLbls>
          <c:showLegendKey val="0"/>
          <c:showVal val="0"/>
          <c:showCatName val="0"/>
          <c:showSerName val="0"/>
          <c:showPercent val="0"/>
          <c:showBubbleSize val="0"/>
        </c:dLbls>
        <c:axId val="118063680"/>
        <c:axId val="118065760"/>
      </c:scatterChart>
      <c:valAx>
        <c:axId val="118063680"/>
        <c:scaling>
          <c:orientation val="minMax"/>
          <c:max val="2021"/>
          <c:min val="2019"/>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065760"/>
        <c:crosses val="autoZero"/>
        <c:crossBetween val="midCat"/>
        <c:majorUnit val="1"/>
      </c:valAx>
      <c:valAx>
        <c:axId val="118065760"/>
        <c:scaling>
          <c:orientation val="minMax"/>
        </c:scaling>
        <c:delete val="0"/>
        <c:axPos val="l"/>
        <c:numFmt formatCode="_(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0636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98768</xdr:colOff>
      <xdr:row>0</xdr:row>
      <xdr:rowOff>86312</xdr:rowOff>
    </xdr:from>
    <xdr:to>
      <xdr:col>7</xdr:col>
      <xdr:colOff>411188</xdr:colOff>
      <xdr:row>16</xdr:row>
      <xdr:rowOff>88217</xdr:rowOff>
    </xdr:to>
    <xdr:graphicFrame macro="">
      <xdr:nvGraphicFramePr>
        <xdr:cNvPr id="2" name="Chart 1">
          <a:extLst>
            <a:ext uri="{FF2B5EF4-FFF2-40B4-BE49-F238E27FC236}">
              <a16:creationId xmlns:a16="http://schemas.microsoft.com/office/drawing/2014/main" id="{CA4ABD8B-ED78-4A6D-B067-6AC1B3FB4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399171</xdr:colOff>
      <xdr:row>0</xdr:row>
      <xdr:rowOff>98767</xdr:rowOff>
    </xdr:from>
    <xdr:to>
      <xdr:col>15</xdr:col>
      <xdr:colOff>161193</xdr:colOff>
      <xdr:row>16</xdr:row>
      <xdr:rowOff>102577</xdr:rowOff>
    </xdr:to>
    <xdr:graphicFrame macro="">
      <xdr:nvGraphicFramePr>
        <xdr:cNvPr id="3" name="Chart 2">
          <a:extLst>
            <a:ext uri="{FF2B5EF4-FFF2-40B4-BE49-F238E27FC236}">
              <a16:creationId xmlns:a16="http://schemas.microsoft.com/office/drawing/2014/main" id="{D8E5F340-1B91-45F8-B4F8-0986C4BF3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86018</xdr:colOff>
      <xdr:row>16</xdr:row>
      <xdr:rowOff>91440</xdr:rowOff>
    </xdr:from>
    <xdr:to>
      <xdr:col>7</xdr:col>
      <xdr:colOff>404886</xdr:colOff>
      <xdr:row>32</xdr:row>
      <xdr:rowOff>142143</xdr:rowOff>
    </xdr:to>
    <xdr:graphicFrame macro="">
      <xdr:nvGraphicFramePr>
        <xdr:cNvPr id="4" name="Chart 3">
          <a:extLst>
            <a:ext uri="{FF2B5EF4-FFF2-40B4-BE49-F238E27FC236}">
              <a16:creationId xmlns:a16="http://schemas.microsoft.com/office/drawing/2014/main" id="{47CBB530-2C56-41C5-A51D-1CD2AE523B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395654</xdr:colOff>
      <xdr:row>16</xdr:row>
      <xdr:rowOff>102577</xdr:rowOff>
    </xdr:from>
    <xdr:to>
      <xdr:col>15</xdr:col>
      <xdr:colOff>104482</xdr:colOff>
      <xdr:row>32</xdr:row>
      <xdr:rowOff>149470</xdr:rowOff>
    </xdr:to>
    <xdr:graphicFrame macro="">
      <xdr:nvGraphicFramePr>
        <xdr:cNvPr id="5" name="Chart 4">
          <a:extLst>
            <a:ext uri="{FF2B5EF4-FFF2-40B4-BE49-F238E27FC236}">
              <a16:creationId xmlns:a16="http://schemas.microsoft.com/office/drawing/2014/main" id="{0E7B03BD-1B25-4EA7-8724-937A41390E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95250</xdr:colOff>
      <xdr:row>32</xdr:row>
      <xdr:rowOff>139212</xdr:rowOff>
    </xdr:from>
    <xdr:to>
      <xdr:col>7</xdr:col>
      <xdr:colOff>412213</xdr:colOff>
      <xdr:row>49</xdr:row>
      <xdr:rowOff>17585</xdr:rowOff>
    </xdr:to>
    <xdr:graphicFrame macro="">
      <xdr:nvGraphicFramePr>
        <xdr:cNvPr id="6" name="Chart 5">
          <a:extLst>
            <a:ext uri="{FF2B5EF4-FFF2-40B4-BE49-F238E27FC236}">
              <a16:creationId xmlns:a16="http://schemas.microsoft.com/office/drawing/2014/main" id="{4208ECC2-2E1C-4066-A1C4-0BF36BBB1F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410308</xdr:colOff>
      <xdr:row>32</xdr:row>
      <xdr:rowOff>146539</xdr:rowOff>
    </xdr:from>
    <xdr:to>
      <xdr:col>15</xdr:col>
      <xdr:colOff>119136</xdr:colOff>
      <xdr:row>49</xdr:row>
      <xdr:rowOff>24912</xdr:rowOff>
    </xdr:to>
    <xdr:graphicFrame macro="">
      <xdr:nvGraphicFramePr>
        <xdr:cNvPr id="7" name="Chart 6">
          <a:extLst>
            <a:ext uri="{FF2B5EF4-FFF2-40B4-BE49-F238E27FC236}">
              <a16:creationId xmlns:a16="http://schemas.microsoft.com/office/drawing/2014/main" id="{E540130E-2973-419F-9831-3761B95CDF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66627AE9-20FE-494C-AAC9-E5A76A5E5CA3}"/>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1295400" cy="476250"/>
    <xdr:pic>
      <xdr:nvPicPr>
        <xdr:cNvPr id="2" name="Logo" descr="Logo">
          <a:extLst>
            <a:ext uri="{FF2B5EF4-FFF2-40B4-BE49-F238E27FC236}">
              <a16:creationId xmlns:a16="http://schemas.microsoft.com/office/drawing/2014/main" id="{96DBFA40-8465-45F8-A52C-DB89FCC5993A}"/>
            </a:ext>
          </a:extLst>
        </xdr:cNvPr>
        <xdr:cNvPicPr>
          <a:picLocks noChangeAspect="1"/>
        </xdr:cNvPicPr>
      </xdr:nvPicPr>
      <xdr:blipFill>
        <a:blip xmlns:r="http://schemas.openxmlformats.org/officeDocument/2006/relationships" r:embed="rId1"/>
        <a:stretch>
          <a:fillRect/>
        </a:stretch>
      </xdr:blipFill>
      <xdr:spPr>
        <a:xfrm>
          <a:off x="0" y="0"/>
          <a:ext cx="1295400" cy="47625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9BD42B5F-C3D5-42E1-9301-0C67033D32B7}"/>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DDA128D8-F114-4822-9D0B-06CD90FF5002}"/>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7B4AD8C5-2FAE-4EAD-BBC1-92A90C07A3AF}"/>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CE1AF3F0-9B11-4E02-B861-D42875D4CC1B}"/>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DD97B038-D28C-4B9A-90DD-B818236CB2E9}"/>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168C6BD5-57CD-4F16-940D-81D655F86DFA}"/>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64948EC0-92B7-4E27-9D29-B7E0BFE119FF}"/>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66700" cy="476250"/>
    <xdr:pic>
      <xdr:nvPicPr>
        <xdr:cNvPr id="2" name="Logo" descr="Logo">
          <a:extLst>
            <a:ext uri="{FF2B5EF4-FFF2-40B4-BE49-F238E27FC236}">
              <a16:creationId xmlns:a16="http://schemas.microsoft.com/office/drawing/2014/main" id="{22B768FA-6548-4057-A2A5-36433FBB045F}"/>
            </a:ext>
          </a:extLst>
        </xdr:cNvPr>
        <xdr:cNvPicPr>
          <a:picLocks noChangeAspect="1"/>
        </xdr:cNvPicPr>
      </xdr:nvPicPr>
      <xdr:blipFill>
        <a:blip xmlns:r="http://schemas.openxmlformats.org/officeDocument/2006/relationships" r:embed="rId1"/>
        <a:stretch>
          <a:fillRect/>
        </a:stretch>
      </xdr:blipFill>
      <xdr:spPr>
        <a:xfrm>
          <a:off x="0" y="0"/>
          <a:ext cx="266700" cy="4762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476250" cy="476250"/>
    <xdr:pic>
      <xdr:nvPicPr>
        <xdr:cNvPr id="2" name="Logo" descr="Logo">
          <a:extLst>
            <a:ext uri="{FF2B5EF4-FFF2-40B4-BE49-F238E27FC236}">
              <a16:creationId xmlns:a16="http://schemas.microsoft.com/office/drawing/2014/main" id="{3644FFBC-1AB2-444C-8021-0830F90D75D8}"/>
            </a:ext>
          </a:extLst>
        </xdr:cNvPr>
        <xdr:cNvPicPr>
          <a:picLocks noChangeAspect="1"/>
        </xdr:cNvPicPr>
      </xdr:nvPicPr>
      <xdr:blipFill>
        <a:blip xmlns:r="http://schemas.openxmlformats.org/officeDocument/2006/relationships" r:embed="rId1"/>
        <a:stretch>
          <a:fillRect/>
        </a:stretch>
      </xdr:blipFill>
      <xdr:spPr>
        <a:xfrm>
          <a:off x="0" y="0"/>
          <a:ext cx="476250"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J22"/>
  <sheetViews>
    <sheetView tabSelected="1" zoomScale="175" zoomScaleNormal="175" workbookViewId="0">
      <selection activeCell="B16" sqref="B16"/>
    </sheetView>
  </sheetViews>
  <sheetFormatPr defaultRowHeight="13.2" x14ac:dyDescent="0.25"/>
  <cols>
    <col min="1" max="1" width="3.21875" customWidth="1"/>
    <col min="2" max="2" width="42.44140625" bestFit="1" customWidth="1"/>
    <col min="3" max="3" width="12.44140625" bestFit="1" customWidth="1"/>
    <col min="4" max="6" width="10" bestFit="1" customWidth="1"/>
    <col min="9" max="9" width="12.44140625" bestFit="1" customWidth="1"/>
    <col min="10" max="10" width="12.77734375" bestFit="1" customWidth="1"/>
  </cols>
  <sheetData>
    <row r="2" spans="2:10" ht="15.6" x14ac:dyDescent="0.3">
      <c r="B2" s="4" t="s">
        <v>117</v>
      </c>
    </row>
    <row r="3" spans="2:10" x14ac:dyDescent="0.25">
      <c r="B3" s="3" t="s">
        <v>74</v>
      </c>
    </row>
    <row r="5" spans="2:10" x14ac:dyDescent="0.25">
      <c r="B5" s="2"/>
      <c r="C5" s="6" t="s">
        <v>59</v>
      </c>
      <c r="D5" s="6"/>
      <c r="E5" s="6"/>
      <c r="F5" s="6"/>
      <c r="G5" s="6"/>
      <c r="I5" s="11" t="s">
        <v>86</v>
      </c>
      <c r="J5" s="11" t="s">
        <v>75</v>
      </c>
    </row>
    <row r="6" spans="2:10" x14ac:dyDescent="0.25">
      <c r="B6" s="7" t="s">
        <v>58</v>
      </c>
      <c r="C6" s="7">
        <v>2021</v>
      </c>
      <c r="D6" s="7">
        <f>C6-1</f>
        <v>2020</v>
      </c>
      <c r="E6" s="7">
        <f>D6-1</f>
        <v>2019</v>
      </c>
      <c r="F6" s="7">
        <f>E6-1</f>
        <v>2018</v>
      </c>
      <c r="G6" s="7">
        <f>F6-1</f>
        <v>2017</v>
      </c>
      <c r="I6" s="7" t="s">
        <v>63</v>
      </c>
      <c r="J6" s="7" t="s">
        <v>63</v>
      </c>
    </row>
    <row r="7" spans="2:10" x14ac:dyDescent="0.25">
      <c r="B7" s="3" t="s">
        <v>11</v>
      </c>
      <c r="C7" s="9">
        <f>SILK_BS!B26/SILK_BS!B52</f>
        <v>5.4943647933757571</v>
      </c>
      <c r="D7" s="9">
        <f>SILK_BS!C26/SILK_BS!C52</f>
        <v>8.8636154436205565</v>
      </c>
      <c r="E7" s="9">
        <f>SILK_BS!D26/SILK_BS!D52</f>
        <v>6.643633356957241</v>
      </c>
      <c r="F7" s="9">
        <f>SILK_BS!E26/SILK_BS!E52</f>
        <v>4.1482235799954745</v>
      </c>
      <c r="G7" s="9">
        <f>SILK_BS!F26/SILK_BS!F52</f>
        <v>9.0382384532760476</v>
      </c>
      <c r="I7" s="9">
        <v>7.3419999999999987</v>
      </c>
      <c r="J7" s="9">
        <f>Industry_3841!B446</f>
        <v>4.7261538461538448</v>
      </c>
    </row>
    <row r="8" spans="2:10" x14ac:dyDescent="0.25">
      <c r="B8" s="3" t="s">
        <v>10</v>
      </c>
      <c r="C8" s="9">
        <f>(SILK_BS!B26-SILK_BS!B24)/SILK_BS!B52</f>
        <v>4.8100513685501802</v>
      </c>
      <c r="D8" s="9">
        <f>(SILK_BS!C26-SILK_BS!C24)/SILK_BS!C52</f>
        <v>8.3527997954487336</v>
      </c>
      <c r="E8" s="9">
        <f>(SILK_BS!D26-SILK_BS!D24)/SILK_BS!D52</f>
        <v>6.0340184266477674</v>
      </c>
      <c r="F8" s="9">
        <f>(SILK_BS!E26-SILK_BS!E24)/SILK_BS!E52</f>
        <v>3.4983027834351663</v>
      </c>
      <c r="G8" s="9">
        <f>(SILK_BS!F26-SILK_BS!F24)/SILK_BS!F52</f>
        <v>8.3404940923737918</v>
      </c>
      <c r="I8" s="9">
        <v>5.4779999999999998</v>
      </c>
      <c r="J8" s="9">
        <f>Industry_3841!E446</f>
        <v>3.678988764044945</v>
      </c>
    </row>
    <row r="9" spans="2:10" x14ac:dyDescent="0.25">
      <c r="B9" s="3" t="s">
        <v>60</v>
      </c>
      <c r="C9" s="10">
        <f>365/(SILK_IS!B17/AVERAGE(SILK_BS!B24:C24))</f>
        <v>199.66988917708088</v>
      </c>
      <c r="D9" s="10">
        <f>365/(SILK_IS!C17/AVERAGE(SILK_BS!C24:D24))</f>
        <v>174.09973697806586</v>
      </c>
      <c r="E9" s="10">
        <f>365/(SILK_IS!D17/AVERAGE(SILK_BS!D24:E24))</f>
        <v>184.09273560620329</v>
      </c>
      <c r="F9" s="10">
        <f>365/(SILK_IS!E17/AVERAGE(SILK_BS!E24:F24))</f>
        <v>150.9141070443259</v>
      </c>
      <c r="G9" s="10"/>
      <c r="I9" s="10">
        <f>365/1.606</f>
        <v>227.27272727272725</v>
      </c>
      <c r="J9" s="10">
        <f>365/Industry_3841!C446</f>
        <v>98.148391716719985</v>
      </c>
    </row>
    <row r="10" spans="2:10" x14ac:dyDescent="0.25">
      <c r="B10" s="3" t="s">
        <v>61</v>
      </c>
      <c r="C10" s="9">
        <f>SILK_IS!B16/AVERAGE(SILK_BS!B20:C20)</f>
        <v>9.7095971677351454</v>
      </c>
      <c r="D10" s="9">
        <f>SILK_IS!C16/AVERAGE(SILK_BS!C20:D20)</f>
        <v>8.5141757682077976</v>
      </c>
      <c r="E10" s="9">
        <f>SILK_IS!D16/AVERAGE(SILK_BS!D20:E20)</f>
        <v>9.6568859080862737</v>
      </c>
      <c r="F10" s="9">
        <f>SILK_IS!E16/AVERAGE(SILK_BS!E20:F20)</f>
        <v>7.099537750385208</v>
      </c>
      <c r="G10" s="9"/>
      <c r="I10" s="9">
        <v>8.27</v>
      </c>
      <c r="J10" s="9"/>
    </row>
    <row r="11" spans="2:10" x14ac:dyDescent="0.25">
      <c r="B11" s="3" t="s">
        <v>16</v>
      </c>
      <c r="C11" s="9">
        <f>SILK_IS!B16/AVERAGE(SILK_BS!B38:C38)</f>
        <v>0.60412753505844807</v>
      </c>
      <c r="D11" s="9">
        <f>SILK_IS!C16/AVERAGE(SILK_BS!C38:D38)</f>
        <v>0.47504388789956931</v>
      </c>
      <c r="E11" s="9">
        <f>SILK_IS!D16/AVERAGE(SILK_BS!D38:E38)</f>
        <v>0.7107127432228536</v>
      </c>
      <c r="F11" s="9">
        <f>SILK_IS!E16/AVERAGE(SILK_BS!E38:F38)</f>
        <v>0.82310907856657978</v>
      </c>
      <c r="G11" s="9"/>
      <c r="I11" s="9">
        <v>0.58599999999999997</v>
      </c>
      <c r="J11" s="9">
        <f>Industry_3841!H446</f>
        <v>0.63721951219512207</v>
      </c>
    </row>
    <row r="12" spans="2:10" x14ac:dyDescent="0.25">
      <c r="B12" s="3" t="s">
        <v>27</v>
      </c>
      <c r="C12" s="9">
        <f>SILK_BS!B56/SILK_BS!B62</f>
        <v>0.97659010600706708</v>
      </c>
      <c r="D12" s="9">
        <f>SILK_BS!C56/SILK_BS!C62</f>
        <v>0.66803720930232557</v>
      </c>
      <c r="E12" s="9">
        <f>SILK_BS!D56/SILK_BS!D62</f>
        <v>0.91125453812020973</v>
      </c>
      <c r="F12" s="9">
        <f>SILK_BS!E56/SILK_BS!E62</f>
        <v>-0.52172006569901819</v>
      </c>
      <c r="G12" s="9">
        <f>SILK_BS!F56/SILK_BS!F62</f>
        <v>-0.3695449288887987</v>
      </c>
      <c r="I12" s="9">
        <v>7.0000000000000007E-2</v>
      </c>
      <c r="J12" s="9">
        <f>Industry_3841!G446</f>
        <v>0.5399999999999997</v>
      </c>
    </row>
    <row r="13" spans="2:10" x14ac:dyDescent="0.25">
      <c r="B13" s="3" t="s">
        <v>85</v>
      </c>
      <c r="C13" s="9">
        <f>SILK_IS!B22/SILK_IS!B24</f>
        <v>-18.851469420174741</v>
      </c>
      <c r="D13" s="9">
        <f>SILK_IS!C22/SILK_IS!C24</f>
        <v>-9.7163908410791198</v>
      </c>
      <c r="E13" s="9">
        <f>SILK_IS!D22/SILK_IS!D24</f>
        <v>-5.6674071082390949</v>
      </c>
      <c r="F13" s="9">
        <f>SILK_IS!E22/SILK_IS!E24</f>
        <v>-4.9059848658564551</v>
      </c>
      <c r="G13" s="9">
        <f>SILK_IS!F22/SILK_IS!F24</f>
        <v>-4.659903626680193</v>
      </c>
      <c r="I13" s="9">
        <v>47.46</v>
      </c>
      <c r="J13" s="9">
        <f>Industry_3841!D446</f>
        <v>201.8885915492958</v>
      </c>
    </row>
    <row r="14" spans="2:10" x14ac:dyDescent="0.25">
      <c r="B14" s="3" t="s">
        <v>62</v>
      </c>
      <c r="C14" s="9">
        <f>C12+1</f>
        <v>1.976590106007067</v>
      </c>
      <c r="D14" s="9">
        <f>D12+1</f>
        <v>1.6680372093023257</v>
      </c>
      <c r="E14" s="9">
        <f>E12+1</f>
        <v>1.9112545381202097</v>
      </c>
      <c r="F14" s="9">
        <f>F12+1</f>
        <v>0.47827993430098181</v>
      </c>
      <c r="G14" s="9">
        <f>G12+1</f>
        <v>0.63045507111120136</v>
      </c>
      <c r="I14" s="9">
        <f>I12+1</f>
        <v>1.07</v>
      </c>
      <c r="J14" s="9">
        <f>J12+1</f>
        <v>1.5399999999999996</v>
      </c>
    </row>
    <row r="15" spans="2:10" x14ac:dyDescent="0.25">
      <c r="B15" s="3" t="s">
        <v>66</v>
      </c>
      <c r="C15" s="30">
        <f>SILK_IS!B27/AVERAGE(SILK_BS!B62:C62)</f>
        <v>-0.53347970440184211</v>
      </c>
      <c r="D15" s="30">
        <f>SILK_IS!C27/AVERAGE(SILK_BS!C62:D62)</f>
        <v>-0.52806439564972607</v>
      </c>
      <c r="E15" s="30">
        <f>SILK_IS!D27/AVERAGE(SILK_BS!D62:E62)</f>
        <v>1.6729437298522229</v>
      </c>
      <c r="F15" s="30">
        <f>SILK_IS!E27/AVERAGE(SILK_BS!E62:F62)</f>
        <v>0.32282279061986607</v>
      </c>
      <c r="G15" s="30">
        <f>SILK_IS!F27/AVERAGE(SILK_BS!F62:G62)</f>
        <v>0.19635212724948772</v>
      </c>
      <c r="I15" s="30">
        <v>9.2000000000000165E-2</v>
      </c>
      <c r="J15" s="30">
        <f>Industry_3841!F446/100</f>
        <v>-0.30196775956284144</v>
      </c>
    </row>
    <row r="17" spans="2:7" x14ac:dyDescent="0.25">
      <c r="B17" s="12" t="s">
        <v>67</v>
      </c>
      <c r="C17" s="13"/>
      <c r="D17" s="13"/>
      <c r="E17" s="13"/>
      <c r="F17" s="13"/>
      <c r="G17" s="13"/>
    </row>
    <row r="18" spans="2:7" x14ac:dyDescent="0.25">
      <c r="B18" s="3" t="s">
        <v>16</v>
      </c>
      <c r="C18" s="9">
        <f>SILK_IS!B16/SILK_BS!B38</f>
        <v>0.64788507581803667</v>
      </c>
      <c r="D18" s="9">
        <f>SILK_IS!C16/SILK_BS!C38</f>
        <v>0.41952664041848375</v>
      </c>
      <c r="E18" s="9">
        <f>SILK_IS!D16/SILK_BS!D38</f>
        <v>0.46108499148484011</v>
      </c>
      <c r="F18" s="9">
        <f>SILK_IS!E16/SILK_BS!E38</f>
        <v>0.84530711088280619</v>
      </c>
      <c r="G18" s="9">
        <f>SILK_IS!F16/SILK_BS!F38</f>
        <v>0.33091955623636449</v>
      </c>
    </row>
    <row r="19" spans="2:7" x14ac:dyDescent="0.25">
      <c r="B19" s="3" t="s">
        <v>62</v>
      </c>
      <c r="C19" s="9">
        <f>SILK_BS!B38/SILK_BS!B62</f>
        <v>1.9765901060070672</v>
      </c>
      <c r="D19" s="9">
        <f>SILK_BS!C38/SILK_BS!C62</f>
        <v>1.6680372093023257</v>
      </c>
      <c r="E19" s="9">
        <f>SILK_BS!D38/SILK_BS!D62</f>
        <v>1.9112545381202097</v>
      </c>
      <c r="F19" s="9">
        <f>SILK_BS!E38/SILK_BS!E62</f>
        <v>-0.30382823125459857</v>
      </c>
      <c r="G19" s="9">
        <f>SILK_BS!F38/SILK_BS!F62</f>
        <v>-0.43707520947878836</v>
      </c>
    </row>
    <row r="20" spans="2:7" x14ac:dyDescent="0.25">
      <c r="B20" s="14" t="s">
        <v>68</v>
      </c>
      <c r="C20" s="31">
        <f>SILK_IS!B27/SILK_IS!B16</f>
        <v>-0.49086967233308698</v>
      </c>
      <c r="D20" s="31">
        <f>SILK_IS!C27/SILK_IS!C16</f>
        <v>-0.62962766028154782</v>
      </c>
      <c r="E20" s="31">
        <f>SILK_IS!D27/SILK_IS!D16</f>
        <v>-0.8273352905893866</v>
      </c>
      <c r="F20" s="31">
        <f>SILK_IS!E27/SILK_IS!E16</f>
        <v>-1.0889255433052638</v>
      </c>
      <c r="G20" s="31">
        <f>SILK_IS!F27/SILK_IS!F16</f>
        <v>-1.3575536540889326</v>
      </c>
    </row>
    <row r="21" spans="2:7" x14ac:dyDescent="0.25">
      <c r="B21" s="3" t="s">
        <v>66</v>
      </c>
      <c r="C21" s="30">
        <f>C20*C19*C18</f>
        <v>-0.62860928823826345</v>
      </c>
      <c r="D21" s="30">
        <f>D20*D19*D18</f>
        <v>-0.44060465116279063</v>
      </c>
      <c r="E21" s="30">
        <f>E20*E19*E18</f>
        <v>-0.72908987216758703</v>
      </c>
      <c r="F21" s="30">
        <f>F20*F19*F18</f>
        <v>0.27966674841883871</v>
      </c>
      <c r="G21" s="30">
        <f>G20*G19*G18</f>
        <v>0.19635212724948772</v>
      </c>
    </row>
    <row r="22" spans="2:7" x14ac:dyDescent="0.25">
      <c r="B22" s="3" t="s">
        <v>66</v>
      </c>
      <c r="C22" s="30">
        <f>SILK_IS!B27/SILK_BS!B62</f>
        <v>-0.62860928823826345</v>
      </c>
      <c r="D22" s="30">
        <f>SILK_IS!C27/SILK_BS!C62</f>
        <v>-0.44060465116279068</v>
      </c>
      <c r="E22" s="30">
        <f>SILK_IS!D27/SILK_BS!D62</f>
        <v>-0.72908987216758703</v>
      </c>
      <c r="F22" s="30">
        <f>SILK_IS!E27/SILK_BS!E62</f>
        <v>0.27966674841883865</v>
      </c>
      <c r="G22" s="30">
        <f>SILK_IS!F27/SILK_BS!F62</f>
        <v>0.19635212724948772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62D6-F009-4B8C-8D7B-9647E92E858A}">
  <sheetPr codeName="Sheet7"/>
  <dimension ref="A4:F38"/>
  <sheetViews>
    <sheetView workbookViewId="0">
      <selection activeCell="B9" sqref="B9:E9"/>
    </sheetView>
  </sheetViews>
  <sheetFormatPr defaultRowHeight="13.2" x14ac:dyDescent="0.25"/>
  <cols>
    <col min="1" max="1" width="50" style="15" customWidth="1"/>
    <col min="2" max="197" width="12" style="15" customWidth="1"/>
    <col min="198" max="16384" width="8.88671875" style="15"/>
  </cols>
  <sheetData>
    <row r="4" spans="1:6" x14ac:dyDescent="0.25">
      <c r="A4" s="24" t="s">
        <v>0</v>
      </c>
    </row>
    <row r="5" spans="1:6" ht="21" x14ac:dyDescent="0.4">
      <c r="A5" s="23" t="s">
        <v>121</v>
      </c>
    </row>
    <row r="7" spans="1:6" x14ac:dyDescent="0.25">
      <c r="A7" s="22" t="s">
        <v>1</v>
      </c>
    </row>
    <row r="9" spans="1:6" x14ac:dyDescent="0.25">
      <c r="B9" s="15">
        <f>YEAR(B10)</f>
        <v>2021</v>
      </c>
      <c r="C9" s="15">
        <f>YEAR(C10)</f>
        <v>2020</v>
      </c>
      <c r="D9" s="15">
        <f>YEAR(D10)</f>
        <v>2019</v>
      </c>
      <c r="E9" s="15">
        <f>YEAR(E10)</f>
        <v>2018</v>
      </c>
    </row>
    <row r="10" spans="1:6" x14ac:dyDescent="0.25">
      <c r="A10" s="19" t="s">
        <v>2</v>
      </c>
      <c r="B10" s="20" t="s">
        <v>82</v>
      </c>
      <c r="C10" s="20" t="s">
        <v>81</v>
      </c>
      <c r="D10" s="20" t="s">
        <v>80</v>
      </c>
      <c r="E10" s="20" t="s">
        <v>84</v>
      </c>
      <c r="F10" s="19"/>
    </row>
    <row r="11" spans="1:6" x14ac:dyDescent="0.25">
      <c r="A11" s="16" t="s">
        <v>3</v>
      </c>
      <c r="B11" s="25">
        <v>-19.510000000000002</v>
      </c>
      <c r="C11" s="25">
        <v>-20.260000000000002</v>
      </c>
      <c r="D11" s="25">
        <v>-60.41</v>
      </c>
      <c r="E11" s="18" t="s">
        <v>29</v>
      </c>
      <c r="F11" s="16"/>
    </row>
    <row r="12" spans="1:6" x14ac:dyDescent="0.25">
      <c r="A12" s="16" t="s">
        <v>4</v>
      </c>
      <c r="B12" s="25">
        <v>-23.21</v>
      </c>
      <c r="C12" s="25">
        <v>-26.34</v>
      </c>
      <c r="D12" s="18" t="s">
        <v>120</v>
      </c>
      <c r="E12" s="18" t="s">
        <v>29</v>
      </c>
      <c r="F12" s="16"/>
    </row>
    <row r="13" spans="1:6" x14ac:dyDescent="0.25">
      <c r="A13" s="16" t="s">
        <v>5</v>
      </c>
      <c r="B13" s="25">
        <v>-20.83</v>
      </c>
      <c r="C13" s="25">
        <v>-23.33</v>
      </c>
      <c r="D13" s="25">
        <v>-89.77</v>
      </c>
      <c r="E13" s="18" t="s">
        <v>29</v>
      </c>
      <c r="F13" s="16"/>
    </row>
    <row r="14" spans="1:6" x14ac:dyDescent="0.25">
      <c r="A14" s="16" t="s">
        <v>6</v>
      </c>
      <c r="B14" s="25">
        <v>-97.47</v>
      </c>
      <c r="C14" s="25">
        <v>-87.83</v>
      </c>
      <c r="D14" s="25">
        <v>-56.01</v>
      </c>
      <c r="E14" s="25">
        <v>-79.319999999999993</v>
      </c>
      <c r="F14" s="16"/>
    </row>
    <row r="15" spans="1:6" x14ac:dyDescent="0.25">
      <c r="A15" s="16" t="s">
        <v>7</v>
      </c>
      <c r="B15" s="18" t="s">
        <v>28</v>
      </c>
      <c r="C15" s="18" t="s">
        <v>28</v>
      </c>
      <c r="D15" s="18" t="s">
        <v>28</v>
      </c>
      <c r="E15" s="18" t="s">
        <v>28</v>
      </c>
      <c r="F15" s="16"/>
    </row>
    <row r="16" spans="1:6" x14ac:dyDescent="0.25">
      <c r="A16" s="16" t="s">
        <v>8</v>
      </c>
      <c r="B16" s="17">
        <v>191368</v>
      </c>
      <c r="C16" s="17">
        <v>148380</v>
      </c>
      <c r="D16" s="17">
        <v>161361</v>
      </c>
      <c r="E16" s="18" t="s">
        <v>29</v>
      </c>
      <c r="F16" s="16"/>
    </row>
    <row r="18" spans="1:6" x14ac:dyDescent="0.25">
      <c r="A18" s="19" t="s">
        <v>9</v>
      </c>
      <c r="B18" s="20" t="s">
        <v>82</v>
      </c>
      <c r="C18" s="20" t="s">
        <v>81</v>
      </c>
      <c r="D18" s="20" t="s">
        <v>80</v>
      </c>
      <c r="E18" s="20" t="s">
        <v>84</v>
      </c>
      <c r="F18" s="19"/>
    </row>
    <row r="19" spans="1:6" x14ac:dyDescent="0.25">
      <c r="A19" s="16" t="s">
        <v>10</v>
      </c>
      <c r="B19" s="25">
        <v>10.65</v>
      </c>
      <c r="C19" s="25">
        <v>18.239999999999998</v>
      </c>
      <c r="D19" s="25">
        <v>2.42</v>
      </c>
      <c r="E19" s="18" t="s">
        <v>29</v>
      </c>
      <c r="F19" s="16"/>
    </row>
    <row r="20" spans="1:6" x14ac:dyDescent="0.25">
      <c r="A20" s="16" t="s">
        <v>11</v>
      </c>
      <c r="B20" s="25">
        <v>11.85</v>
      </c>
      <c r="C20" s="25">
        <v>19.96</v>
      </c>
      <c r="D20" s="26">
        <v>2.9</v>
      </c>
      <c r="E20" s="26">
        <v>1.4</v>
      </c>
      <c r="F20" s="16"/>
    </row>
    <row r="21" spans="1:6" x14ac:dyDescent="0.25">
      <c r="A21" s="16" t="s">
        <v>12</v>
      </c>
      <c r="B21" s="25">
        <v>80.98</v>
      </c>
      <c r="C21" s="25">
        <v>90.05</v>
      </c>
      <c r="D21" s="25">
        <v>50.27</v>
      </c>
      <c r="E21" s="25">
        <v>21.55</v>
      </c>
      <c r="F21" s="16"/>
    </row>
    <row r="23" spans="1:6" x14ac:dyDescent="0.25">
      <c r="A23" s="19" t="s">
        <v>13</v>
      </c>
      <c r="B23" s="20" t="s">
        <v>82</v>
      </c>
      <c r="C23" s="20" t="s">
        <v>81</v>
      </c>
      <c r="D23" s="20" t="s">
        <v>80</v>
      </c>
      <c r="E23" s="20" t="s">
        <v>84</v>
      </c>
      <c r="F23" s="19"/>
    </row>
    <row r="24" spans="1:6" x14ac:dyDescent="0.25">
      <c r="A24" s="16" t="s">
        <v>26</v>
      </c>
      <c r="B24" s="25">
        <v>0.09</v>
      </c>
      <c r="C24" s="25">
        <v>0.08</v>
      </c>
      <c r="D24" s="25">
        <v>0.83</v>
      </c>
      <c r="E24" s="18" t="s">
        <v>119</v>
      </c>
      <c r="F24" s="16"/>
    </row>
    <row r="25" spans="1:6" x14ac:dyDescent="0.25">
      <c r="A25" s="16" t="s">
        <v>27</v>
      </c>
      <c r="B25" s="25">
        <v>0.09</v>
      </c>
      <c r="C25" s="25">
        <v>0.08</v>
      </c>
      <c r="D25" s="25">
        <v>0.83</v>
      </c>
      <c r="E25" s="18" t="s">
        <v>119</v>
      </c>
      <c r="F25" s="16"/>
    </row>
    <row r="27" spans="1:6" x14ac:dyDescent="0.25">
      <c r="A27" s="19" t="s">
        <v>15</v>
      </c>
      <c r="B27" s="20" t="s">
        <v>82</v>
      </c>
      <c r="C27" s="20" t="s">
        <v>81</v>
      </c>
      <c r="D27" s="20" t="s">
        <v>80</v>
      </c>
    </row>
    <row r="28" spans="1:6" x14ac:dyDescent="0.25">
      <c r="A28" s="16" t="s">
        <v>16</v>
      </c>
      <c r="B28" s="25">
        <v>0.19</v>
      </c>
      <c r="C28" s="25">
        <v>0.21</v>
      </c>
      <c r="D28" s="25">
        <v>0.95</v>
      </c>
    </row>
    <row r="29" spans="1:6" x14ac:dyDescent="0.25">
      <c r="A29" s="16" t="s">
        <v>17</v>
      </c>
      <c r="B29" s="25">
        <v>8.43</v>
      </c>
      <c r="C29" s="25">
        <v>6.24</v>
      </c>
      <c r="D29" s="17">
        <v>7</v>
      </c>
    </row>
    <row r="30" spans="1:6" x14ac:dyDescent="0.25">
      <c r="A30" s="16" t="s">
        <v>18</v>
      </c>
      <c r="B30" s="25">
        <v>0.95</v>
      </c>
      <c r="C30" s="25">
        <v>1.41</v>
      </c>
      <c r="D30" s="25">
        <v>2.2799999999999998</v>
      </c>
    </row>
    <row r="31" spans="1:6" x14ac:dyDescent="0.25">
      <c r="A31" s="16" t="s">
        <v>19</v>
      </c>
      <c r="B31" s="25">
        <v>31.71</v>
      </c>
      <c r="C31" s="25">
        <v>15.72</v>
      </c>
      <c r="D31" s="25">
        <v>16.420000000000002</v>
      </c>
    </row>
    <row r="32" spans="1:6" x14ac:dyDescent="0.25">
      <c r="A32" s="16" t="s">
        <v>20</v>
      </c>
      <c r="B32" s="26">
        <v>4.4000000000000004</v>
      </c>
      <c r="C32" s="26">
        <v>3.6</v>
      </c>
      <c r="D32" s="25">
        <v>4.25</v>
      </c>
    </row>
    <row r="33" spans="1:6" x14ac:dyDescent="0.25">
      <c r="A33" s="16" t="s">
        <v>21</v>
      </c>
      <c r="B33" s="26">
        <v>15.4</v>
      </c>
      <c r="C33" s="25">
        <v>27.48</v>
      </c>
      <c r="D33" s="25">
        <v>51.05</v>
      </c>
    </row>
    <row r="34" spans="1:6" x14ac:dyDescent="0.25">
      <c r="A34" s="16" t="s">
        <v>22</v>
      </c>
      <c r="B34" s="25">
        <v>0.25</v>
      </c>
      <c r="C34" s="25">
        <v>0.27</v>
      </c>
      <c r="D34" s="25">
        <v>3.45</v>
      </c>
    </row>
    <row r="36" spans="1:6" x14ac:dyDescent="0.25">
      <c r="A36" s="19" t="s">
        <v>23</v>
      </c>
      <c r="B36" s="20" t="s">
        <v>82</v>
      </c>
      <c r="C36" s="20" t="s">
        <v>81</v>
      </c>
      <c r="D36" s="20" t="s">
        <v>80</v>
      </c>
      <c r="E36" s="20" t="s">
        <v>84</v>
      </c>
      <c r="F36" s="19"/>
    </row>
    <row r="37" spans="1:6" x14ac:dyDescent="0.25">
      <c r="A37" s="16" t="s">
        <v>24</v>
      </c>
      <c r="B37" s="25">
        <v>-1.1499999999999999</v>
      </c>
      <c r="C37" s="17">
        <v>-3</v>
      </c>
      <c r="D37" s="25">
        <v>-11.69</v>
      </c>
      <c r="E37" s="25">
        <v>-10.98</v>
      </c>
      <c r="F37" s="16"/>
    </row>
    <row r="38" spans="1:6" x14ac:dyDescent="0.25">
      <c r="A38" s="16" t="s">
        <v>25</v>
      </c>
      <c r="B38" s="25">
        <v>5.23</v>
      </c>
      <c r="C38" s="25">
        <v>6.34</v>
      </c>
      <c r="D38" s="25">
        <v>8.5500000000000007</v>
      </c>
      <c r="E38" s="25">
        <v>-15.58</v>
      </c>
      <c r="F38"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DF93-AA72-4BE3-BC2A-FFD41B674D88}">
  <sheetPr codeName="Sheet8"/>
  <dimension ref="A4:G39"/>
  <sheetViews>
    <sheetView workbookViewId="0">
      <selection activeCell="B9" sqref="B9:F9"/>
    </sheetView>
  </sheetViews>
  <sheetFormatPr defaultRowHeight="13.2" x14ac:dyDescent="0.25"/>
  <cols>
    <col min="1" max="1" width="50" style="15" customWidth="1"/>
    <col min="2" max="196" width="12" style="15" customWidth="1"/>
    <col min="197" max="16384" width="8.88671875" style="15"/>
  </cols>
  <sheetData>
    <row r="4" spans="1:7" x14ac:dyDescent="0.25">
      <c r="A4" s="24" t="s">
        <v>0</v>
      </c>
    </row>
    <row r="5" spans="1:7" ht="21" x14ac:dyDescent="0.4">
      <c r="A5" s="23" t="s">
        <v>127</v>
      </c>
    </row>
    <row r="7" spans="1:7" x14ac:dyDescent="0.25">
      <c r="A7" s="22" t="s">
        <v>1</v>
      </c>
    </row>
    <row r="9" spans="1:7" x14ac:dyDescent="0.25">
      <c r="B9" s="15">
        <f>YEAR(B10)</f>
        <v>2022</v>
      </c>
      <c r="C9" s="15">
        <f>YEAR(C10)</f>
        <v>2021</v>
      </c>
      <c r="D9" s="15">
        <f>YEAR(D10)</f>
        <v>2020</v>
      </c>
      <c r="E9" s="15">
        <f>YEAR(E10)</f>
        <v>2019</v>
      </c>
      <c r="F9" s="15">
        <f>YEAR(F10)</f>
        <v>2018</v>
      </c>
    </row>
    <row r="10" spans="1:7" x14ac:dyDescent="0.25">
      <c r="A10" s="19" t="s">
        <v>2</v>
      </c>
      <c r="B10" s="20" t="s">
        <v>126</v>
      </c>
      <c r="C10" s="20" t="s">
        <v>125</v>
      </c>
      <c r="D10" s="20" t="s">
        <v>124</v>
      </c>
      <c r="E10" s="20" t="s">
        <v>123</v>
      </c>
      <c r="F10" s="20" t="s">
        <v>122</v>
      </c>
      <c r="G10" s="19"/>
    </row>
    <row r="11" spans="1:7" x14ac:dyDescent="0.25">
      <c r="A11" s="16" t="s">
        <v>3</v>
      </c>
      <c r="B11" s="25">
        <v>-4.7699999999999996</v>
      </c>
      <c r="C11" s="25">
        <v>-5.46</v>
      </c>
      <c r="D11" s="25">
        <v>-23.25</v>
      </c>
      <c r="E11" s="25">
        <v>7.96</v>
      </c>
      <c r="F11" s="25">
        <v>2.31</v>
      </c>
      <c r="G11" s="16"/>
    </row>
    <row r="12" spans="1:7" x14ac:dyDescent="0.25">
      <c r="A12" s="16" t="s">
        <v>4</v>
      </c>
      <c r="B12" s="25">
        <v>-6.15</v>
      </c>
      <c r="C12" s="25">
        <v>-7.06</v>
      </c>
      <c r="D12" s="26">
        <v>-31.1</v>
      </c>
      <c r="E12" s="26">
        <v>10.6</v>
      </c>
      <c r="F12" s="25">
        <v>3.09</v>
      </c>
      <c r="G12" s="16"/>
    </row>
    <row r="13" spans="1:7" x14ac:dyDescent="0.25">
      <c r="A13" s="16" t="s">
        <v>5</v>
      </c>
      <c r="B13" s="25">
        <v>-6.26</v>
      </c>
      <c r="C13" s="25">
        <v>-7.39</v>
      </c>
      <c r="D13" s="25">
        <v>-26.84</v>
      </c>
      <c r="E13" s="25">
        <v>-1.36</v>
      </c>
      <c r="F13" s="26">
        <v>1.7</v>
      </c>
      <c r="G13" s="16"/>
    </row>
    <row r="14" spans="1:7" x14ac:dyDescent="0.25">
      <c r="A14" s="16" t="s">
        <v>6</v>
      </c>
      <c r="B14" s="26">
        <v>-0.7</v>
      </c>
      <c r="C14" s="26">
        <v>-3.9</v>
      </c>
      <c r="D14" s="26">
        <v>-55.2</v>
      </c>
      <c r="E14" s="26">
        <v>3.9</v>
      </c>
      <c r="F14" s="25">
        <v>9.23</v>
      </c>
      <c r="G14" s="16"/>
    </row>
    <row r="15" spans="1:7" x14ac:dyDescent="0.25">
      <c r="A15" s="16" t="s">
        <v>7</v>
      </c>
      <c r="B15" s="18" t="s">
        <v>28</v>
      </c>
      <c r="C15" s="18" t="s">
        <v>28</v>
      </c>
      <c r="D15" s="18" t="s">
        <v>28</v>
      </c>
      <c r="E15" s="18" t="s">
        <v>28</v>
      </c>
      <c r="F15" s="25">
        <v>-118.82</v>
      </c>
      <c r="G15" s="16"/>
    </row>
    <row r="16" spans="1:7" x14ac:dyDescent="0.25">
      <c r="A16" s="16" t="s">
        <v>8</v>
      </c>
      <c r="B16" s="17">
        <v>416078</v>
      </c>
      <c r="C16" s="17">
        <v>363763</v>
      </c>
      <c r="D16" s="17">
        <v>329294</v>
      </c>
      <c r="E16" s="17">
        <v>360845</v>
      </c>
      <c r="F16" s="17">
        <v>300686</v>
      </c>
      <c r="G16" s="16"/>
    </row>
    <row r="18" spans="1:7" x14ac:dyDescent="0.25">
      <c r="A18" s="19" t="s">
        <v>9</v>
      </c>
      <c r="B18" s="20" t="s">
        <v>126</v>
      </c>
      <c r="C18" s="20" t="s">
        <v>125</v>
      </c>
      <c r="D18" s="20" t="s">
        <v>124</v>
      </c>
      <c r="E18" s="20" t="s">
        <v>123</v>
      </c>
      <c r="F18" s="20" t="s">
        <v>122</v>
      </c>
      <c r="G18" s="19"/>
    </row>
    <row r="19" spans="1:7" x14ac:dyDescent="0.25">
      <c r="A19" s="16" t="s">
        <v>10</v>
      </c>
      <c r="B19" s="25">
        <v>0.99</v>
      </c>
      <c r="C19" s="25">
        <v>1.32</v>
      </c>
      <c r="D19" s="25">
        <v>1.57</v>
      </c>
      <c r="E19" s="26">
        <v>3.6</v>
      </c>
      <c r="F19" s="17">
        <v>2</v>
      </c>
      <c r="G19" s="16"/>
    </row>
    <row r="20" spans="1:7" x14ac:dyDescent="0.25">
      <c r="A20" s="16" t="s">
        <v>11</v>
      </c>
      <c r="B20" s="25">
        <v>1.93</v>
      </c>
      <c r="C20" s="25">
        <v>2.4500000000000002</v>
      </c>
      <c r="D20" s="25">
        <v>2.97</v>
      </c>
      <c r="E20" s="26">
        <v>4.3</v>
      </c>
      <c r="F20" s="25">
        <v>2.93</v>
      </c>
      <c r="G20" s="16"/>
    </row>
    <row r="21" spans="1:7" x14ac:dyDescent="0.25">
      <c r="A21" s="16" t="s">
        <v>12</v>
      </c>
      <c r="B21" s="25">
        <v>12.49</v>
      </c>
      <c r="C21" s="25">
        <v>14.84</v>
      </c>
      <c r="D21" s="25">
        <v>17.079999999999998</v>
      </c>
      <c r="E21" s="25">
        <v>28.93</v>
      </c>
      <c r="F21" s="26">
        <v>15.7</v>
      </c>
      <c r="G21" s="16"/>
    </row>
    <row r="23" spans="1:7" x14ac:dyDescent="0.25">
      <c r="A23" s="19" t="s">
        <v>13</v>
      </c>
      <c r="B23" s="20" t="s">
        <v>126</v>
      </c>
      <c r="C23" s="20" t="s">
        <v>125</v>
      </c>
      <c r="D23" s="20" t="s">
        <v>124</v>
      </c>
      <c r="E23" s="20" t="s">
        <v>123</v>
      </c>
      <c r="F23" s="20" t="s">
        <v>122</v>
      </c>
      <c r="G23" s="19"/>
    </row>
    <row r="24" spans="1:7" x14ac:dyDescent="0.25">
      <c r="A24" s="16" t="s">
        <v>26</v>
      </c>
      <c r="B24" s="25">
        <v>0.06</v>
      </c>
      <c r="C24" s="25">
        <v>0.05</v>
      </c>
      <c r="D24" s="25">
        <v>0.09</v>
      </c>
      <c r="E24" s="26">
        <v>0.2</v>
      </c>
      <c r="F24" s="25">
        <v>0.16</v>
      </c>
      <c r="G24" s="16"/>
    </row>
    <row r="25" spans="1:7" x14ac:dyDescent="0.25">
      <c r="A25" s="16" t="s">
        <v>27</v>
      </c>
      <c r="B25" s="25">
        <v>0.06</v>
      </c>
      <c r="C25" s="25">
        <v>0.05</v>
      </c>
      <c r="D25" s="25">
        <v>0.09</v>
      </c>
      <c r="E25" s="25">
        <v>0.21</v>
      </c>
      <c r="F25" s="25">
        <v>0.17</v>
      </c>
      <c r="G25" s="16"/>
    </row>
    <row r="26" spans="1:7" x14ac:dyDescent="0.25">
      <c r="A26" s="16" t="s">
        <v>14</v>
      </c>
      <c r="B26" s="18" t="s">
        <v>29</v>
      </c>
      <c r="C26" s="18" t="s">
        <v>29</v>
      </c>
      <c r="D26" s="18" t="s">
        <v>29</v>
      </c>
      <c r="E26" s="18" t="s">
        <v>29</v>
      </c>
      <c r="F26" s="25">
        <v>3.45</v>
      </c>
      <c r="G26" s="16"/>
    </row>
    <row r="28" spans="1:7" x14ac:dyDescent="0.25">
      <c r="A28" s="19" t="s">
        <v>15</v>
      </c>
      <c r="B28" s="20" t="s">
        <v>126</v>
      </c>
      <c r="C28" s="20" t="s">
        <v>125</v>
      </c>
      <c r="D28" s="20" t="s">
        <v>124</v>
      </c>
      <c r="E28" s="20" t="s">
        <v>123</v>
      </c>
      <c r="F28" s="20" t="s">
        <v>122</v>
      </c>
      <c r="G28" s="19"/>
    </row>
    <row r="29" spans="1:7" x14ac:dyDescent="0.25">
      <c r="A29" s="16" t="s">
        <v>16</v>
      </c>
      <c r="B29" s="25">
        <v>0.56999999999999995</v>
      </c>
      <c r="C29" s="26">
        <v>0.5</v>
      </c>
      <c r="D29" s="25">
        <v>0.37</v>
      </c>
      <c r="E29" s="25">
        <v>0.35</v>
      </c>
      <c r="F29" s="25">
        <v>0.49</v>
      </c>
      <c r="G29" s="16"/>
    </row>
    <row r="30" spans="1:7" x14ac:dyDescent="0.25">
      <c r="A30" s="16" t="s">
        <v>17</v>
      </c>
      <c r="B30" s="25">
        <v>7.21</v>
      </c>
      <c r="C30" s="25">
        <v>8.36</v>
      </c>
      <c r="D30" s="25">
        <v>6.78</v>
      </c>
      <c r="E30" s="25">
        <v>6.52</v>
      </c>
      <c r="F30" s="26">
        <v>8.1999999999999993</v>
      </c>
      <c r="G30" s="16"/>
    </row>
    <row r="31" spans="1:7" x14ac:dyDescent="0.25">
      <c r="A31" s="16" t="s">
        <v>18</v>
      </c>
      <c r="B31" s="25">
        <v>3.01</v>
      </c>
      <c r="C31" s="25">
        <v>2.4700000000000002</v>
      </c>
      <c r="D31" s="25">
        <v>2.2799999999999998</v>
      </c>
      <c r="E31" s="25">
        <v>2.58</v>
      </c>
      <c r="F31" s="25">
        <v>3.24</v>
      </c>
      <c r="G31" s="16"/>
    </row>
    <row r="32" spans="1:7" x14ac:dyDescent="0.25">
      <c r="A32" s="16" t="s">
        <v>19</v>
      </c>
      <c r="B32" s="25">
        <v>13.27</v>
      </c>
      <c r="C32" s="25">
        <v>15.03</v>
      </c>
      <c r="D32" s="25">
        <v>12.57</v>
      </c>
      <c r="E32" s="25">
        <v>14.02</v>
      </c>
      <c r="F32" s="25">
        <v>20.329999999999998</v>
      </c>
      <c r="G32" s="16"/>
    </row>
    <row r="33" spans="1:7" x14ac:dyDescent="0.25">
      <c r="A33" s="16" t="s">
        <v>20</v>
      </c>
      <c r="B33" s="17">
        <v>9</v>
      </c>
      <c r="C33" s="25">
        <v>8.98</v>
      </c>
      <c r="D33" s="25">
        <v>7.78</v>
      </c>
      <c r="E33" s="25">
        <v>7.44</v>
      </c>
      <c r="F33" s="26">
        <v>9.4</v>
      </c>
      <c r="G33" s="16"/>
    </row>
    <row r="34" spans="1:7" x14ac:dyDescent="0.25">
      <c r="A34" s="16" t="s">
        <v>21</v>
      </c>
      <c r="B34" s="25">
        <v>7.71</v>
      </c>
      <c r="C34" s="26">
        <v>8.9</v>
      </c>
      <c r="D34" s="25">
        <v>10.02</v>
      </c>
      <c r="E34" s="25">
        <v>8.11</v>
      </c>
      <c r="F34" s="25">
        <v>7.85</v>
      </c>
      <c r="G34" s="16"/>
    </row>
    <row r="35" spans="1:7" x14ac:dyDescent="0.25">
      <c r="A35" s="16" t="s">
        <v>22</v>
      </c>
      <c r="B35" s="25">
        <v>8.2100000000000009</v>
      </c>
      <c r="C35" s="25">
        <v>5.67</v>
      </c>
      <c r="D35" s="25">
        <v>1.87</v>
      </c>
      <c r="E35" s="25">
        <v>1.79</v>
      </c>
      <c r="F35" s="25">
        <v>5.66</v>
      </c>
      <c r="G35" s="16"/>
    </row>
    <row r="37" spans="1:7" x14ac:dyDescent="0.25">
      <c r="A37" s="19" t="s">
        <v>23</v>
      </c>
      <c r="B37" s="20" t="s">
        <v>126</v>
      </c>
      <c r="C37" s="20" t="s">
        <v>125</v>
      </c>
      <c r="D37" s="20" t="s">
        <v>124</v>
      </c>
      <c r="E37" s="20" t="s">
        <v>123</v>
      </c>
      <c r="F37" s="20" t="s">
        <v>122</v>
      </c>
      <c r="G37" s="19"/>
    </row>
    <row r="38" spans="1:7" x14ac:dyDescent="0.25">
      <c r="A38" s="16" t="s">
        <v>24</v>
      </c>
      <c r="B38" s="25">
        <v>-0.18</v>
      </c>
      <c r="C38" s="25">
        <v>0.63</v>
      </c>
      <c r="D38" s="25">
        <v>-0.38</v>
      </c>
      <c r="E38" s="17">
        <v>1</v>
      </c>
      <c r="F38" s="25">
        <v>1.1100000000000001</v>
      </c>
      <c r="G38" s="16"/>
    </row>
    <row r="39" spans="1:7" x14ac:dyDescent="0.25">
      <c r="A39" s="16" t="s">
        <v>25</v>
      </c>
      <c r="B39" s="25">
        <v>10.84</v>
      </c>
      <c r="C39" s="26">
        <v>11.4</v>
      </c>
      <c r="D39" s="25">
        <v>11.95</v>
      </c>
      <c r="E39" s="25">
        <v>16.350000000000001</v>
      </c>
      <c r="F39" s="25">
        <v>14.58</v>
      </c>
      <c r="G39"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74F3-AC03-4AC0-9477-375DEBB8706C}">
  <sheetPr codeName="Sheet9"/>
  <dimension ref="A4:G34"/>
  <sheetViews>
    <sheetView workbookViewId="0">
      <selection activeCell="B9" sqref="B9:F9"/>
    </sheetView>
  </sheetViews>
  <sheetFormatPr defaultRowHeight="13.2" x14ac:dyDescent="0.25"/>
  <cols>
    <col min="1" max="1" width="50" style="15" customWidth="1"/>
    <col min="2" max="196" width="12" style="15" customWidth="1"/>
    <col min="197" max="16384" width="8.88671875" style="15"/>
  </cols>
  <sheetData>
    <row r="4" spans="1:7" x14ac:dyDescent="0.25">
      <c r="A4" s="24" t="s">
        <v>0</v>
      </c>
    </row>
    <row r="5" spans="1:7" ht="21" x14ac:dyDescent="0.4">
      <c r="A5" s="23" t="s">
        <v>128</v>
      </c>
    </row>
    <row r="7" spans="1:7" x14ac:dyDescent="0.25">
      <c r="A7" s="22" t="s">
        <v>1</v>
      </c>
    </row>
    <row r="9" spans="1:7" x14ac:dyDescent="0.25">
      <c r="B9" s="15">
        <f>YEAR(B10)</f>
        <v>2021</v>
      </c>
      <c r="C9" s="15">
        <f>YEAR(C10)</f>
        <v>2020</v>
      </c>
      <c r="D9" s="15">
        <f>YEAR(D10)</f>
        <v>2019</v>
      </c>
      <c r="E9" s="15">
        <f>YEAR(E10)</f>
        <v>2018</v>
      </c>
      <c r="F9" s="15">
        <f>YEAR(F10)</f>
        <v>2017</v>
      </c>
    </row>
    <row r="10" spans="1:7" x14ac:dyDescent="0.25">
      <c r="A10" s="19" t="s">
        <v>2</v>
      </c>
      <c r="B10" s="20" t="s">
        <v>82</v>
      </c>
      <c r="C10" s="20" t="s">
        <v>81</v>
      </c>
      <c r="D10" s="20" t="s">
        <v>80</v>
      </c>
      <c r="E10" s="20" t="s">
        <v>84</v>
      </c>
      <c r="F10" s="20" t="s">
        <v>83</v>
      </c>
      <c r="G10" s="19"/>
    </row>
    <row r="11" spans="1:7" x14ac:dyDescent="0.25">
      <c r="A11" s="16" t="s">
        <v>3</v>
      </c>
      <c r="B11" s="25">
        <v>12.38</v>
      </c>
      <c r="C11" s="25">
        <v>12.11</v>
      </c>
      <c r="D11" s="25">
        <v>14.91</v>
      </c>
      <c r="E11" s="25">
        <v>15.75</v>
      </c>
      <c r="F11" s="25">
        <v>18.940000000000001</v>
      </c>
      <c r="G11" s="16"/>
    </row>
    <row r="12" spans="1:7" x14ac:dyDescent="0.25">
      <c r="A12" s="16" t="s">
        <v>4</v>
      </c>
      <c r="B12" s="25">
        <v>13.64</v>
      </c>
      <c r="C12" s="25">
        <v>13.39</v>
      </c>
      <c r="D12" s="25">
        <v>16.39</v>
      </c>
      <c r="E12" s="25">
        <v>17.34</v>
      </c>
      <c r="F12" s="25">
        <v>21.07</v>
      </c>
      <c r="G12" s="16"/>
    </row>
    <row r="13" spans="1:7" x14ac:dyDescent="0.25">
      <c r="A13" s="16" t="s">
        <v>5</v>
      </c>
      <c r="B13" s="25">
        <v>14.87</v>
      </c>
      <c r="C13" s="25">
        <v>14.87</v>
      </c>
      <c r="D13" s="25">
        <v>18.07</v>
      </c>
      <c r="E13" s="25">
        <v>21.11</v>
      </c>
      <c r="F13" s="25">
        <v>23.76</v>
      </c>
      <c r="G13" s="16"/>
    </row>
    <row r="14" spans="1:7" x14ac:dyDescent="0.25">
      <c r="A14" s="16" t="s">
        <v>6</v>
      </c>
      <c r="B14" s="25">
        <v>30.52</v>
      </c>
      <c r="C14" s="26">
        <v>32.9</v>
      </c>
      <c r="D14" s="25">
        <v>33.159999999999997</v>
      </c>
      <c r="E14" s="25">
        <v>32.39</v>
      </c>
      <c r="F14" s="25">
        <v>33.97</v>
      </c>
      <c r="G14" s="16"/>
    </row>
    <row r="15" spans="1:7" x14ac:dyDescent="0.25">
      <c r="A15" s="16" t="s">
        <v>7</v>
      </c>
      <c r="B15" s="25">
        <v>13.98</v>
      </c>
      <c r="C15" s="25">
        <v>16.510000000000002</v>
      </c>
      <c r="D15" s="25">
        <v>14.84</v>
      </c>
      <c r="E15" s="25">
        <v>18.510000000000002</v>
      </c>
      <c r="F15" s="25">
        <v>13.57</v>
      </c>
      <c r="G15" s="16"/>
    </row>
    <row r="16" spans="1:7" x14ac:dyDescent="0.25">
      <c r="A16" s="16" t="s">
        <v>8</v>
      </c>
      <c r="B16" s="17">
        <v>247390</v>
      </c>
      <c r="C16" s="17">
        <v>231427</v>
      </c>
      <c r="D16" s="17">
        <v>251731</v>
      </c>
      <c r="E16" s="17">
        <v>267453</v>
      </c>
      <c r="F16" s="17">
        <v>277642</v>
      </c>
      <c r="G16" s="16"/>
    </row>
    <row r="18" spans="1:7" x14ac:dyDescent="0.25">
      <c r="A18" s="19" t="s">
        <v>9</v>
      </c>
      <c r="B18" s="20" t="s">
        <v>82</v>
      </c>
      <c r="C18" s="20" t="s">
        <v>81</v>
      </c>
      <c r="D18" s="20" t="s">
        <v>80</v>
      </c>
      <c r="E18" s="20" t="s">
        <v>84</v>
      </c>
      <c r="F18" s="20" t="s">
        <v>83</v>
      </c>
      <c r="G18" s="19"/>
    </row>
    <row r="19" spans="1:7" x14ac:dyDescent="0.25">
      <c r="A19" s="16" t="s">
        <v>10</v>
      </c>
      <c r="B19" s="25">
        <v>6.17</v>
      </c>
      <c r="C19" s="25">
        <v>4.26</v>
      </c>
      <c r="D19" s="25">
        <v>7.78</v>
      </c>
      <c r="E19" s="25">
        <v>8.36</v>
      </c>
      <c r="F19" s="25">
        <v>8.59</v>
      </c>
      <c r="G19" s="16"/>
    </row>
    <row r="20" spans="1:7" x14ac:dyDescent="0.25">
      <c r="A20" s="16" t="s">
        <v>11</v>
      </c>
      <c r="B20" s="25">
        <v>10.23</v>
      </c>
      <c r="C20" s="25">
        <v>8.24</v>
      </c>
      <c r="D20" s="25">
        <v>11.74</v>
      </c>
      <c r="E20" s="25">
        <v>11.96</v>
      </c>
      <c r="F20" s="25">
        <v>11.98</v>
      </c>
      <c r="G20" s="16"/>
    </row>
    <row r="21" spans="1:7" x14ac:dyDescent="0.25">
      <c r="A21" s="16" t="s">
        <v>12</v>
      </c>
      <c r="B21" s="25">
        <v>46.11</v>
      </c>
      <c r="C21" s="25">
        <v>36.979999999999997</v>
      </c>
      <c r="D21" s="26">
        <v>46.2</v>
      </c>
      <c r="E21" s="25">
        <v>48.46</v>
      </c>
      <c r="F21" s="25">
        <v>51.83</v>
      </c>
      <c r="G21" s="16"/>
    </row>
    <row r="23" spans="1:7" x14ac:dyDescent="0.25">
      <c r="A23" s="19" t="s">
        <v>15</v>
      </c>
      <c r="B23" s="20" t="s">
        <v>82</v>
      </c>
      <c r="C23" s="20" t="s">
        <v>81</v>
      </c>
      <c r="D23" s="20" t="s">
        <v>80</v>
      </c>
      <c r="E23" s="20" t="s">
        <v>84</v>
      </c>
      <c r="F23" s="20" t="s">
        <v>83</v>
      </c>
      <c r="G23" s="19"/>
    </row>
    <row r="24" spans="1:7" x14ac:dyDescent="0.25">
      <c r="A24" s="16" t="s">
        <v>16</v>
      </c>
      <c r="B24" s="25">
        <v>0.62</v>
      </c>
      <c r="C24" s="25">
        <v>0.56000000000000005</v>
      </c>
      <c r="D24" s="25">
        <v>0.63</v>
      </c>
      <c r="E24" s="26">
        <v>0.7</v>
      </c>
      <c r="F24" s="25">
        <v>0.76</v>
      </c>
      <c r="G24" s="16"/>
    </row>
    <row r="25" spans="1:7" x14ac:dyDescent="0.25">
      <c r="A25" s="16" t="s">
        <v>17</v>
      </c>
      <c r="B25" s="25">
        <v>8.81</v>
      </c>
      <c r="C25" s="25">
        <v>8.33</v>
      </c>
      <c r="D25" s="25">
        <v>8.64</v>
      </c>
      <c r="E25" s="25">
        <v>8.94</v>
      </c>
      <c r="F25" s="25">
        <v>8.56</v>
      </c>
      <c r="G25" s="16"/>
    </row>
    <row r="26" spans="1:7" x14ac:dyDescent="0.25">
      <c r="A26" s="16" t="s">
        <v>18</v>
      </c>
      <c r="B26" s="25">
        <v>1.89</v>
      </c>
      <c r="C26" s="25">
        <v>1.76</v>
      </c>
      <c r="D26" s="25">
        <v>2.23</v>
      </c>
      <c r="E26" s="25">
        <v>2.56</v>
      </c>
      <c r="F26" s="26">
        <v>2.6</v>
      </c>
      <c r="G26" s="16"/>
    </row>
    <row r="27" spans="1:7" x14ac:dyDescent="0.25">
      <c r="A27" s="16" t="s">
        <v>19</v>
      </c>
      <c r="B27" s="25">
        <v>23.95</v>
      </c>
      <c r="C27" s="25">
        <v>23.85</v>
      </c>
      <c r="D27" s="25">
        <v>28.75</v>
      </c>
      <c r="E27" s="25">
        <v>33.840000000000003</v>
      </c>
      <c r="F27" s="25">
        <v>36.85</v>
      </c>
      <c r="G27" s="16"/>
    </row>
    <row r="28" spans="1:7" x14ac:dyDescent="0.25">
      <c r="A28" s="16" t="s">
        <v>20</v>
      </c>
      <c r="B28" s="17">
        <v>25</v>
      </c>
      <c r="C28" s="25">
        <v>23.42</v>
      </c>
      <c r="D28" s="25">
        <v>28.97</v>
      </c>
      <c r="E28" s="25">
        <v>28.15</v>
      </c>
      <c r="F28" s="26">
        <v>27.3</v>
      </c>
      <c r="G28" s="16"/>
    </row>
    <row r="29" spans="1:7" x14ac:dyDescent="0.25">
      <c r="A29" s="16" t="s">
        <v>21</v>
      </c>
      <c r="B29" s="25">
        <v>1.71</v>
      </c>
      <c r="C29" s="25">
        <v>1.64</v>
      </c>
      <c r="D29" s="25">
        <v>1.94</v>
      </c>
      <c r="E29" s="25">
        <v>2.16</v>
      </c>
      <c r="F29" s="25">
        <v>2.23</v>
      </c>
      <c r="G29" s="16"/>
    </row>
    <row r="30" spans="1:7" x14ac:dyDescent="0.25">
      <c r="A30" s="16" t="s">
        <v>22</v>
      </c>
      <c r="B30" s="25">
        <v>6.03</v>
      </c>
      <c r="C30" s="25">
        <v>4.3600000000000003</v>
      </c>
      <c r="D30" s="25">
        <v>2.99</v>
      </c>
      <c r="E30" s="25">
        <v>3.43</v>
      </c>
      <c r="F30" s="25">
        <v>5.85</v>
      </c>
      <c r="G30" s="16"/>
    </row>
    <row r="32" spans="1:7" x14ac:dyDescent="0.25">
      <c r="A32" s="19" t="s">
        <v>23</v>
      </c>
      <c r="B32" s="20" t="s">
        <v>82</v>
      </c>
      <c r="C32" s="20" t="s">
        <v>81</v>
      </c>
      <c r="D32" s="20" t="s">
        <v>80</v>
      </c>
      <c r="E32" s="20" t="s">
        <v>84</v>
      </c>
      <c r="F32" s="20" t="s">
        <v>83</v>
      </c>
      <c r="G32" s="19"/>
    </row>
    <row r="33" spans="1:7" x14ac:dyDescent="0.25">
      <c r="A33" s="16" t="s">
        <v>24</v>
      </c>
      <c r="B33" s="25">
        <v>21.39</v>
      </c>
      <c r="C33" s="25">
        <v>21.17</v>
      </c>
      <c r="D33" s="25">
        <v>22.89</v>
      </c>
      <c r="E33" s="25">
        <v>23.33</v>
      </c>
      <c r="F33" s="25">
        <v>25.48</v>
      </c>
      <c r="G33" s="16"/>
    </row>
    <row r="34" spans="1:7" x14ac:dyDescent="0.25">
      <c r="A34" s="16" t="s">
        <v>25</v>
      </c>
      <c r="B34" s="25">
        <v>135.63999999999999</v>
      </c>
      <c r="C34" s="25">
        <v>131.68</v>
      </c>
      <c r="D34" s="25">
        <v>128.22999999999999</v>
      </c>
      <c r="E34" s="25">
        <v>113.74</v>
      </c>
      <c r="F34" s="25">
        <v>100.43</v>
      </c>
      <c r="G34"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CBE6-275F-4D78-8914-CAA3B0642397}">
  <sheetPr codeName="Sheet10"/>
  <dimension ref="A4:F39"/>
  <sheetViews>
    <sheetView workbookViewId="0">
      <selection activeCell="E20" sqref="E20"/>
    </sheetView>
  </sheetViews>
  <sheetFormatPr defaultRowHeight="13.2" x14ac:dyDescent="0.25"/>
  <cols>
    <col min="1" max="1" width="50" style="15" customWidth="1"/>
    <col min="2" max="197" width="12" style="15" customWidth="1"/>
    <col min="198" max="16384" width="8.88671875" style="15"/>
  </cols>
  <sheetData>
    <row r="4" spans="1:6" x14ac:dyDescent="0.25">
      <c r="A4" s="24" t="s">
        <v>0</v>
      </c>
    </row>
    <row r="5" spans="1:6" ht="21" x14ac:dyDescent="0.4">
      <c r="A5" s="23" t="s">
        <v>129</v>
      </c>
    </row>
    <row r="7" spans="1:6" x14ac:dyDescent="0.25">
      <c r="A7" s="22" t="s">
        <v>1</v>
      </c>
    </row>
    <row r="9" spans="1:6" x14ac:dyDescent="0.25">
      <c r="B9" s="15">
        <f>YEAR(B10)</f>
        <v>2021</v>
      </c>
      <c r="C9" s="15">
        <f>YEAR(C10)</f>
        <v>2020</v>
      </c>
      <c r="D9" s="15">
        <f>YEAR(D10)</f>
        <v>2019</v>
      </c>
      <c r="E9" s="15">
        <f>YEAR(E10)</f>
        <v>2018</v>
      </c>
    </row>
    <row r="10" spans="1:6" x14ac:dyDescent="0.25">
      <c r="A10" s="19" t="s">
        <v>2</v>
      </c>
      <c r="B10" s="20" t="s">
        <v>82</v>
      </c>
      <c r="C10" s="20" t="s">
        <v>81</v>
      </c>
      <c r="D10" s="20" t="s">
        <v>80</v>
      </c>
      <c r="E10" s="20" t="s">
        <v>84</v>
      </c>
      <c r="F10" s="19"/>
    </row>
    <row r="11" spans="1:6" x14ac:dyDescent="0.25">
      <c r="A11" s="16" t="s">
        <v>3</v>
      </c>
      <c r="B11" s="25">
        <v>3.74</v>
      </c>
      <c r="C11" s="18" t="s">
        <v>29</v>
      </c>
      <c r="D11" s="25">
        <v>-3.34</v>
      </c>
      <c r="E11" s="18" t="s">
        <v>29</v>
      </c>
      <c r="F11" s="16"/>
    </row>
    <row r="12" spans="1:6" x14ac:dyDescent="0.25">
      <c r="A12" s="16" t="s">
        <v>4</v>
      </c>
      <c r="B12" s="25">
        <v>4.4800000000000004</v>
      </c>
      <c r="C12" s="18" t="s">
        <v>29</v>
      </c>
      <c r="D12" s="25">
        <v>-8.01</v>
      </c>
      <c r="E12" s="18" t="s">
        <v>29</v>
      </c>
      <c r="F12" s="16"/>
    </row>
    <row r="13" spans="1:6" x14ac:dyDescent="0.25">
      <c r="A13" s="16" t="s">
        <v>5</v>
      </c>
      <c r="B13" s="25">
        <v>4.9400000000000004</v>
      </c>
      <c r="C13" s="18" t="s">
        <v>29</v>
      </c>
      <c r="D13" s="25">
        <v>2.71</v>
      </c>
      <c r="E13" s="18" t="s">
        <v>29</v>
      </c>
      <c r="F13" s="16"/>
    </row>
    <row r="14" spans="1:6" x14ac:dyDescent="0.25">
      <c r="A14" s="16" t="s">
        <v>6</v>
      </c>
      <c r="B14" s="25">
        <v>4.76</v>
      </c>
      <c r="C14" s="25">
        <v>11.08</v>
      </c>
      <c r="D14" s="25">
        <v>0.28999999999999998</v>
      </c>
      <c r="E14" s="25">
        <v>-133.97999999999999</v>
      </c>
      <c r="F14" s="16"/>
    </row>
    <row r="15" spans="1:6" x14ac:dyDescent="0.25">
      <c r="A15" s="16" t="s">
        <v>7</v>
      </c>
      <c r="B15" s="25">
        <v>7.91</v>
      </c>
      <c r="C15" s="18" t="s">
        <v>29</v>
      </c>
      <c r="D15" s="18" t="s">
        <v>28</v>
      </c>
      <c r="E15" s="18" t="s">
        <v>28</v>
      </c>
      <c r="F15" s="16"/>
    </row>
    <row r="16" spans="1:6" x14ac:dyDescent="0.25">
      <c r="A16" s="16" t="s">
        <v>8</v>
      </c>
      <c r="B16" s="17">
        <v>346230</v>
      </c>
      <c r="C16" s="17">
        <v>305457</v>
      </c>
      <c r="D16" s="17">
        <v>213037</v>
      </c>
      <c r="E16" s="18" t="s">
        <v>29</v>
      </c>
      <c r="F16" s="16"/>
    </row>
    <row r="18" spans="1:6" x14ac:dyDescent="0.25">
      <c r="A18" s="19" t="s">
        <v>9</v>
      </c>
      <c r="B18" s="20" t="s">
        <v>82</v>
      </c>
      <c r="C18" s="20" t="s">
        <v>81</v>
      </c>
      <c r="D18" s="20" t="s">
        <v>80</v>
      </c>
      <c r="E18" s="20" t="s">
        <v>84</v>
      </c>
      <c r="F18" s="19"/>
    </row>
    <row r="19" spans="1:6" x14ac:dyDescent="0.25">
      <c r="A19" s="16" t="s">
        <v>10</v>
      </c>
      <c r="B19" s="25">
        <v>5.14</v>
      </c>
      <c r="C19" s="25">
        <v>13.89</v>
      </c>
      <c r="D19" s="25">
        <v>3.08</v>
      </c>
      <c r="E19" s="25">
        <v>7.71</v>
      </c>
      <c r="F19" s="16"/>
    </row>
    <row r="20" spans="1:6" x14ac:dyDescent="0.25">
      <c r="A20" s="16" t="s">
        <v>11</v>
      </c>
      <c r="B20" s="25">
        <v>5.77</v>
      </c>
      <c r="C20" s="25">
        <v>14.86</v>
      </c>
      <c r="D20" s="25">
        <v>4.4400000000000004</v>
      </c>
      <c r="E20" s="26">
        <v>12.2</v>
      </c>
      <c r="F20" s="16"/>
    </row>
    <row r="21" spans="1:6" x14ac:dyDescent="0.25">
      <c r="A21" s="16" t="s">
        <v>12</v>
      </c>
      <c r="B21" s="25">
        <v>65.06</v>
      </c>
      <c r="C21" s="26">
        <v>89.6</v>
      </c>
      <c r="D21" s="25">
        <v>68.55</v>
      </c>
      <c r="E21" s="25">
        <v>88.61</v>
      </c>
      <c r="F21" s="16"/>
    </row>
    <row r="23" spans="1:6" x14ac:dyDescent="0.25">
      <c r="A23" s="19" t="s">
        <v>13</v>
      </c>
      <c r="B23" s="20" t="s">
        <v>82</v>
      </c>
      <c r="C23" s="20" t="s">
        <v>81</v>
      </c>
      <c r="D23" s="20" t="s">
        <v>80</v>
      </c>
      <c r="E23" s="20" t="s">
        <v>84</v>
      </c>
      <c r="F23" s="19"/>
    </row>
    <row r="24" spans="1:6" x14ac:dyDescent="0.25">
      <c r="A24" s="16" t="s">
        <v>26</v>
      </c>
      <c r="B24" s="18" t="s">
        <v>29</v>
      </c>
      <c r="C24" s="18" t="s">
        <v>29</v>
      </c>
      <c r="D24" s="26">
        <v>1.3</v>
      </c>
      <c r="E24" s="25">
        <v>0.67</v>
      </c>
      <c r="F24" s="16"/>
    </row>
    <row r="25" spans="1:6" x14ac:dyDescent="0.25">
      <c r="A25" s="16" t="s">
        <v>27</v>
      </c>
      <c r="B25" s="18" t="s">
        <v>29</v>
      </c>
      <c r="C25" s="18" t="s">
        <v>29</v>
      </c>
      <c r="D25" s="26">
        <v>1.3</v>
      </c>
      <c r="E25" s="25">
        <v>0.67</v>
      </c>
      <c r="F25" s="16"/>
    </row>
    <row r="26" spans="1:6" x14ac:dyDescent="0.25">
      <c r="A26" s="16" t="s">
        <v>14</v>
      </c>
      <c r="B26" s="25">
        <v>76.91</v>
      </c>
      <c r="C26" s="25">
        <v>28.29</v>
      </c>
      <c r="D26" s="25">
        <v>0.96</v>
      </c>
      <c r="E26" s="18" t="s">
        <v>29</v>
      </c>
      <c r="F26" s="16"/>
    </row>
    <row r="28" spans="1:6" x14ac:dyDescent="0.25">
      <c r="A28" s="19" t="s">
        <v>15</v>
      </c>
      <c r="B28" s="20" t="s">
        <v>82</v>
      </c>
      <c r="C28" s="20" t="s">
        <v>80</v>
      </c>
    </row>
    <row r="29" spans="1:6" x14ac:dyDescent="0.25">
      <c r="A29" s="16" t="s">
        <v>16</v>
      </c>
      <c r="B29" s="25">
        <v>1.05</v>
      </c>
      <c r="C29" s="25">
        <v>1.43</v>
      </c>
    </row>
    <row r="30" spans="1:6" x14ac:dyDescent="0.25">
      <c r="A30" s="16" t="s">
        <v>17</v>
      </c>
      <c r="B30" s="25">
        <v>7.87</v>
      </c>
      <c r="C30" s="25">
        <v>7.56</v>
      </c>
    </row>
    <row r="31" spans="1:6" x14ac:dyDescent="0.25">
      <c r="A31" s="16" t="s">
        <v>18</v>
      </c>
      <c r="B31" s="25">
        <v>1.56</v>
      </c>
      <c r="C31" s="25">
        <v>2.34</v>
      </c>
    </row>
    <row r="32" spans="1:6" x14ac:dyDescent="0.25">
      <c r="A32" s="16" t="s">
        <v>19</v>
      </c>
      <c r="B32" s="25">
        <v>57.78</v>
      </c>
      <c r="C32" s="25">
        <v>31.34</v>
      </c>
    </row>
    <row r="33" spans="1:6" x14ac:dyDescent="0.25">
      <c r="A33" s="16" t="s">
        <v>20</v>
      </c>
      <c r="B33" s="25">
        <v>16.98</v>
      </c>
      <c r="C33" s="26">
        <v>15.7</v>
      </c>
    </row>
    <row r="34" spans="1:6" x14ac:dyDescent="0.25">
      <c r="A34" s="16" t="s">
        <v>21</v>
      </c>
      <c r="B34" s="25">
        <v>23.11</v>
      </c>
      <c r="C34" s="25">
        <v>24.05</v>
      </c>
    </row>
    <row r="35" spans="1:6" x14ac:dyDescent="0.25">
      <c r="A35" s="16" t="s">
        <v>22</v>
      </c>
      <c r="B35" s="25">
        <v>2.68</v>
      </c>
      <c r="C35" s="25">
        <v>2.25</v>
      </c>
    </row>
    <row r="37" spans="1:6" x14ac:dyDescent="0.25">
      <c r="A37" s="19" t="s">
        <v>23</v>
      </c>
      <c r="B37" s="20" t="s">
        <v>82</v>
      </c>
      <c r="C37" s="20" t="s">
        <v>81</v>
      </c>
      <c r="D37" s="20" t="s">
        <v>80</v>
      </c>
      <c r="E37" s="20" t="s">
        <v>84</v>
      </c>
      <c r="F37" s="19"/>
    </row>
    <row r="38" spans="1:6" x14ac:dyDescent="0.25">
      <c r="A38" s="16" t="s">
        <v>24</v>
      </c>
      <c r="B38" s="25">
        <v>0.51</v>
      </c>
      <c r="C38" s="25">
        <v>0.06</v>
      </c>
      <c r="D38" s="25">
        <v>-0.84</v>
      </c>
      <c r="E38" s="25">
        <v>-2.15</v>
      </c>
      <c r="F38" s="16"/>
    </row>
    <row r="39" spans="1:6" x14ac:dyDescent="0.25">
      <c r="A39" s="16" t="s">
        <v>25</v>
      </c>
      <c r="B39" s="25">
        <v>4.75</v>
      </c>
      <c r="C39" s="25">
        <v>4.07</v>
      </c>
      <c r="D39" s="25">
        <v>2.2400000000000002</v>
      </c>
      <c r="E39" s="25">
        <v>2.33</v>
      </c>
      <c r="F39"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66561-2C26-4683-B6F4-01CF3BF09FBC}">
  <sheetPr codeName="Sheet11"/>
  <dimension ref="A4:H446"/>
  <sheetViews>
    <sheetView topLeftCell="A25" workbookViewId="0">
      <selection activeCell="A28" sqref="A28"/>
    </sheetView>
  </sheetViews>
  <sheetFormatPr defaultRowHeight="13.2" x14ac:dyDescent="0.25"/>
  <cols>
    <col min="1" max="1" width="30" style="15" customWidth="1"/>
    <col min="2" max="16384" width="8.88671875" style="15"/>
  </cols>
  <sheetData>
    <row r="4" spans="1:2" x14ac:dyDescent="0.25">
      <c r="A4" s="24" t="s">
        <v>0</v>
      </c>
    </row>
    <row r="5" spans="1:2" ht="21" x14ac:dyDescent="0.4">
      <c r="A5" s="23" t="s">
        <v>548</v>
      </c>
    </row>
    <row r="8" spans="1:2" ht="17.399999999999999" x14ac:dyDescent="0.3">
      <c r="A8" s="27" t="s">
        <v>116</v>
      </c>
    </row>
    <row r="9" spans="1:2" x14ac:dyDescent="0.25">
      <c r="A9" s="19" t="s">
        <v>115</v>
      </c>
      <c r="B9" s="19" t="s">
        <v>114</v>
      </c>
    </row>
    <row r="10" spans="1:2" x14ac:dyDescent="0.25">
      <c r="A10" s="16" t="s">
        <v>547</v>
      </c>
      <c r="B10" s="16" t="s">
        <v>546</v>
      </c>
    </row>
    <row r="11" spans="1:2" x14ac:dyDescent="0.25">
      <c r="A11" s="16"/>
    </row>
    <row r="12" spans="1:2" x14ac:dyDescent="0.25">
      <c r="A12" s="19" t="s">
        <v>113</v>
      </c>
      <c r="B12" s="19" t="s">
        <v>112</v>
      </c>
    </row>
    <row r="13" spans="1:2" x14ac:dyDescent="0.25">
      <c r="A13" s="16" t="s">
        <v>545</v>
      </c>
      <c r="B13" s="16" t="s">
        <v>544</v>
      </c>
    </row>
    <row r="14" spans="1:2" x14ac:dyDescent="0.25">
      <c r="A14" s="16"/>
    </row>
    <row r="15" spans="1:2" x14ac:dyDescent="0.25">
      <c r="A15" s="19" t="s">
        <v>111</v>
      </c>
      <c r="B15" s="19" t="s">
        <v>110</v>
      </c>
    </row>
    <row r="16" spans="1:2" x14ac:dyDescent="0.25">
      <c r="A16" s="16" t="s">
        <v>109</v>
      </c>
      <c r="B16" s="16" t="s">
        <v>543</v>
      </c>
    </row>
    <row r="17" spans="1:2" x14ac:dyDescent="0.25">
      <c r="A17" s="16"/>
    </row>
    <row r="18" spans="1:2" x14ac:dyDescent="0.25">
      <c r="A18" s="19" t="s">
        <v>108</v>
      </c>
      <c r="B18" s="19" t="s">
        <v>107</v>
      </c>
    </row>
    <row r="19" spans="1:2" x14ac:dyDescent="0.25">
      <c r="A19" s="16" t="s">
        <v>542</v>
      </c>
      <c r="B19" s="16" t="s">
        <v>541</v>
      </c>
    </row>
    <row r="20" spans="1:2" x14ac:dyDescent="0.25">
      <c r="A20" s="16"/>
    </row>
    <row r="21" spans="1:2" x14ac:dyDescent="0.25">
      <c r="A21" s="19" t="s">
        <v>106</v>
      </c>
      <c r="B21" s="19" t="s">
        <v>105</v>
      </c>
    </row>
    <row r="22" spans="1:2" x14ac:dyDescent="0.25">
      <c r="A22" s="16" t="s">
        <v>104</v>
      </c>
      <c r="B22" s="16" t="s">
        <v>103</v>
      </c>
    </row>
    <row r="23" spans="1:2" x14ac:dyDescent="0.25">
      <c r="A23" s="16"/>
    </row>
    <row r="24" spans="1:2" x14ac:dyDescent="0.25">
      <c r="A24" s="19" t="s">
        <v>102</v>
      </c>
      <c r="B24" s="19" t="s">
        <v>101</v>
      </c>
    </row>
    <row r="25" spans="1:2" x14ac:dyDescent="0.25">
      <c r="A25" s="16" t="s">
        <v>540</v>
      </c>
      <c r="B25" s="16" t="s">
        <v>539</v>
      </c>
    </row>
    <row r="26" spans="1:2" x14ac:dyDescent="0.25">
      <c r="A26" s="16"/>
    </row>
    <row r="27" spans="1:2" x14ac:dyDescent="0.25">
      <c r="A27" s="19" t="s">
        <v>100</v>
      </c>
      <c r="B27" s="16"/>
    </row>
    <row r="28" spans="1:2" x14ac:dyDescent="0.25">
      <c r="A28" s="16" t="s">
        <v>538</v>
      </c>
      <c r="B28" s="16"/>
    </row>
    <row r="29" spans="1:2" x14ac:dyDescent="0.25">
      <c r="A29" s="16"/>
    </row>
    <row r="31" spans="1:2" ht="17.399999999999999" x14ac:dyDescent="0.3">
      <c r="A31" s="27" t="s">
        <v>99</v>
      </c>
    </row>
    <row r="32" spans="1:2" ht="118.8" x14ac:dyDescent="0.25">
      <c r="A32" s="22" t="s">
        <v>537</v>
      </c>
    </row>
    <row r="33" spans="1:8" ht="105.6" x14ac:dyDescent="0.25">
      <c r="A33" s="22" t="s">
        <v>536</v>
      </c>
    </row>
    <row r="34" spans="1:8" ht="52.8" x14ac:dyDescent="0.25">
      <c r="A34" s="22" t="s">
        <v>535</v>
      </c>
    </row>
    <row r="36" spans="1:8" ht="26.4" x14ac:dyDescent="0.25">
      <c r="A36" s="21" t="s">
        <v>98</v>
      </c>
    </row>
    <row r="38" spans="1:8" x14ac:dyDescent="0.25">
      <c r="A38" s="19" t="s">
        <v>97</v>
      </c>
      <c r="B38" s="19" t="s">
        <v>96</v>
      </c>
    </row>
    <row r="39" spans="1:8" x14ac:dyDescent="0.25">
      <c r="A39" s="19" t="s">
        <v>95</v>
      </c>
      <c r="B39" s="19" t="s">
        <v>534</v>
      </c>
    </row>
    <row r="41" spans="1:8" ht="52.8" x14ac:dyDescent="0.25">
      <c r="A41" s="19" t="s">
        <v>94</v>
      </c>
      <c r="B41" s="20" t="s">
        <v>93</v>
      </c>
      <c r="C41" s="20" t="s">
        <v>92</v>
      </c>
      <c r="D41" s="20" t="s">
        <v>87</v>
      </c>
      <c r="E41" s="20" t="s">
        <v>91</v>
      </c>
      <c r="F41" s="20" t="s">
        <v>90</v>
      </c>
      <c r="G41" s="20" t="s">
        <v>88</v>
      </c>
      <c r="H41" s="20" t="s">
        <v>89</v>
      </c>
    </row>
    <row r="42" spans="1:8" x14ac:dyDescent="0.25">
      <c r="A42" s="16" t="s">
        <v>533</v>
      </c>
      <c r="B42" s="25">
        <v>1.7</v>
      </c>
      <c r="C42" s="25">
        <v>4.08</v>
      </c>
      <c r="D42" s="25">
        <v>15.95</v>
      </c>
      <c r="E42" s="25">
        <v>1.04</v>
      </c>
      <c r="F42" s="25">
        <v>42.42</v>
      </c>
      <c r="G42" s="25">
        <v>1.1599999999999999</v>
      </c>
      <c r="H42" s="25">
        <v>0.75</v>
      </c>
    </row>
    <row r="43" spans="1:8" x14ac:dyDescent="0.25">
      <c r="A43" s="16" t="s">
        <v>532</v>
      </c>
      <c r="B43" s="25">
        <v>1.63</v>
      </c>
      <c r="C43" s="25">
        <v>2.21</v>
      </c>
      <c r="D43" s="25">
        <v>41.56</v>
      </c>
      <c r="E43" s="25">
        <v>1.06</v>
      </c>
      <c r="F43" s="25">
        <v>17.579999999999998</v>
      </c>
      <c r="G43" s="25">
        <v>0.01</v>
      </c>
      <c r="H43" s="25">
        <v>0.94</v>
      </c>
    </row>
    <row r="44" spans="1:8" x14ac:dyDescent="0.25">
      <c r="A44" s="16" t="s">
        <v>531</v>
      </c>
      <c r="B44" s="25">
        <v>1.85</v>
      </c>
      <c r="C44" s="25">
        <v>3.65</v>
      </c>
      <c r="D44" s="25">
        <v>17.190000000000001</v>
      </c>
      <c r="E44" s="25">
        <v>1.28</v>
      </c>
      <c r="F44" s="25">
        <v>20.62</v>
      </c>
      <c r="G44" s="25">
        <v>0.5</v>
      </c>
      <c r="H44" s="25">
        <v>0.57999999999999996</v>
      </c>
    </row>
    <row r="45" spans="1:8" x14ac:dyDescent="0.25">
      <c r="A45" s="16" t="s">
        <v>530</v>
      </c>
      <c r="B45" s="25">
        <v>6.11</v>
      </c>
      <c r="C45" s="25">
        <v>1.89</v>
      </c>
      <c r="D45" s="25">
        <v>29.99</v>
      </c>
      <c r="E45" s="25">
        <v>5.28</v>
      </c>
      <c r="F45" s="25">
        <v>18.829999999999998</v>
      </c>
      <c r="G45" s="18" t="s">
        <v>29</v>
      </c>
      <c r="H45" s="25">
        <v>0.63</v>
      </c>
    </row>
    <row r="46" spans="1:8" x14ac:dyDescent="0.25">
      <c r="A46" s="16" t="s">
        <v>529</v>
      </c>
      <c r="B46" s="18" t="s">
        <v>29</v>
      </c>
      <c r="C46" s="18" t="s">
        <v>29</v>
      </c>
      <c r="D46" s="18" t="s">
        <v>29</v>
      </c>
      <c r="E46" s="18" t="s">
        <v>29</v>
      </c>
      <c r="F46" s="18" t="s">
        <v>29</v>
      </c>
      <c r="G46" s="18" t="s">
        <v>29</v>
      </c>
      <c r="H46" s="18" t="s">
        <v>29</v>
      </c>
    </row>
    <row r="47" spans="1:8" x14ac:dyDescent="0.25">
      <c r="A47" s="16" t="s">
        <v>528</v>
      </c>
      <c r="B47" s="25">
        <v>1.83</v>
      </c>
      <c r="C47" s="25">
        <v>1.82</v>
      </c>
      <c r="D47" s="25">
        <v>1.32</v>
      </c>
      <c r="E47" s="25">
        <v>1.01</v>
      </c>
      <c r="F47" s="25">
        <v>-9.5299999999999994</v>
      </c>
      <c r="G47" s="25">
        <v>2.52</v>
      </c>
      <c r="H47" s="25">
        <v>0.82</v>
      </c>
    </row>
    <row r="48" spans="1:8" x14ac:dyDescent="0.25">
      <c r="A48" s="16" t="s">
        <v>527</v>
      </c>
      <c r="B48" s="25">
        <v>0.1</v>
      </c>
      <c r="C48" s="18" t="s">
        <v>29</v>
      </c>
      <c r="D48" s="18" t="s">
        <v>29</v>
      </c>
      <c r="E48" s="18" t="s">
        <v>29</v>
      </c>
      <c r="F48" s="18" t="s">
        <v>29</v>
      </c>
      <c r="G48" s="18" t="s">
        <v>29</v>
      </c>
      <c r="H48" s="25">
        <v>0.04</v>
      </c>
    </row>
    <row r="49" spans="1:8" x14ac:dyDescent="0.25">
      <c r="A49" s="16" t="s">
        <v>526</v>
      </c>
      <c r="B49" s="25">
        <v>6.82</v>
      </c>
      <c r="C49" s="25">
        <v>2.2400000000000002</v>
      </c>
      <c r="D49" s="18" t="s">
        <v>29</v>
      </c>
      <c r="E49" s="25">
        <v>5.64</v>
      </c>
      <c r="F49" s="25">
        <v>-101.32</v>
      </c>
      <c r="G49" s="25">
        <v>0.38</v>
      </c>
      <c r="H49" s="25">
        <v>0.1</v>
      </c>
    </row>
    <row r="50" spans="1:8" x14ac:dyDescent="0.25">
      <c r="A50" s="16" t="s">
        <v>525</v>
      </c>
      <c r="B50" s="18" t="s">
        <v>29</v>
      </c>
      <c r="C50" s="18" t="s">
        <v>29</v>
      </c>
      <c r="D50" s="18" t="s">
        <v>29</v>
      </c>
      <c r="E50" s="18" t="s">
        <v>29</v>
      </c>
      <c r="F50" s="18" t="s">
        <v>29</v>
      </c>
      <c r="G50" s="18" t="s">
        <v>29</v>
      </c>
      <c r="H50" s="18" t="s">
        <v>29</v>
      </c>
    </row>
    <row r="51" spans="1:8" x14ac:dyDescent="0.25">
      <c r="A51" s="16" t="s">
        <v>524</v>
      </c>
      <c r="B51" s="18" t="s">
        <v>29</v>
      </c>
      <c r="C51" s="18" t="s">
        <v>29</v>
      </c>
      <c r="D51" s="18" t="s">
        <v>29</v>
      </c>
      <c r="E51" s="18" t="s">
        <v>29</v>
      </c>
      <c r="F51" s="18" t="s">
        <v>29</v>
      </c>
      <c r="G51" s="18" t="s">
        <v>29</v>
      </c>
      <c r="H51" s="18" t="s">
        <v>29</v>
      </c>
    </row>
    <row r="52" spans="1:8" x14ac:dyDescent="0.25">
      <c r="A52" s="16" t="s">
        <v>523</v>
      </c>
      <c r="B52" s="18" t="s">
        <v>29</v>
      </c>
      <c r="C52" s="18" t="s">
        <v>29</v>
      </c>
      <c r="D52" s="18" t="s">
        <v>29</v>
      </c>
      <c r="E52" s="18" t="s">
        <v>29</v>
      </c>
      <c r="F52" s="18" t="s">
        <v>29</v>
      </c>
      <c r="G52" s="18" t="s">
        <v>29</v>
      </c>
      <c r="H52" s="18" t="s">
        <v>29</v>
      </c>
    </row>
    <row r="53" spans="1:8" x14ac:dyDescent="0.25">
      <c r="A53" s="16" t="s">
        <v>522</v>
      </c>
      <c r="B53" s="25">
        <v>0.03</v>
      </c>
      <c r="C53" s="25">
        <v>0.25</v>
      </c>
      <c r="D53" s="18" t="s">
        <v>29</v>
      </c>
      <c r="E53" s="18" t="s">
        <v>29</v>
      </c>
      <c r="F53" s="18" t="s">
        <v>29</v>
      </c>
      <c r="G53" s="18" t="s">
        <v>29</v>
      </c>
      <c r="H53" s="25">
        <v>0.37</v>
      </c>
    </row>
    <row r="54" spans="1:8" x14ac:dyDescent="0.25">
      <c r="A54" s="16" t="s">
        <v>521</v>
      </c>
      <c r="B54" s="18" t="s">
        <v>29</v>
      </c>
      <c r="C54" s="18" t="s">
        <v>29</v>
      </c>
      <c r="D54" s="18" t="s">
        <v>29</v>
      </c>
      <c r="E54" s="18" t="s">
        <v>29</v>
      </c>
      <c r="F54" s="18" t="s">
        <v>29</v>
      </c>
      <c r="G54" s="18" t="s">
        <v>29</v>
      </c>
      <c r="H54" s="18" t="s">
        <v>29</v>
      </c>
    </row>
    <row r="55" spans="1:8" x14ac:dyDescent="0.25">
      <c r="A55" s="16" t="s">
        <v>520</v>
      </c>
      <c r="B55" s="25">
        <v>7.53</v>
      </c>
      <c r="C55" s="18" t="s">
        <v>29</v>
      </c>
      <c r="D55" s="18" t="s">
        <v>29</v>
      </c>
      <c r="E55" s="25">
        <v>1.71</v>
      </c>
      <c r="F55" s="25">
        <v>-83.72</v>
      </c>
      <c r="G55" s="18" t="s">
        <v>29</v>
      </c>
      <c r="H55" s="25">
        <v>0.06</v>
      </c>
    </row>
    <row r="56" spans="1:8" x14ac:dyDescent="0.25">
      <c r="A56" s="16" t="s">
        <v>519</v>
      </c>
      <c r="B56" s="18" t="s">
        <v>29</v>
      </c>
      <c r="C56" s="18" t="s">
        <v>29</v>
      </c>
      <c r="D56" s="18" t="s">
        <v>29</v>
      </c>
      <c r="E56" s="18" t="s">
        <v>29</v>
      </c>
      <c r="F56" s="18" t="s">
        <v>29</v>
      </c>
      <c r="G56" s="18" t="s">
        <v>29</v>
      </c>
      <c r="H56" s="18" t="s">
        <v>29</v>
      </c>
    </row>
    <row r="57" spans="1:8" x14ac:dyDescent="0.25">
      <c r="A57" s="16" t="s">
        <v>518</v>
      </c>
      <c r="B57" s="18" t="s">
        <v>29</v>
      </c>
      <c r="C57" s="18" t="s">
        <v>29</v>
      </c>
      <c r="D57" s="18" t="s">
        <v>29</v>
      </c>
      <c r="E57" s="18" t="s">
        <v>29</v>
      </c>
      <c r="F57" s="18" t="s">
        <v>29</v>
      </c>
      <c r="G57" s="18" t="s">
        <v>29</v>
      </c>
      <c r="H57" s="18" t="s">
        <v>29</v>
      </c>
    </row>
    <row r="58" spans="1:8" x14ac:dyDescent="0.25">
      <c r="A58" s="16" t="s">
        <v>517</v>
      </c>
      <c r="B58" s="18" t="s">
        <v>29</v>
      </c>
      <c r="C58" s="18" t="s">
        <v>29</v>
      </c>
      <c r="D58" s="18" t="s">
        <v>29</v>
      </c>
      <c r="E58" s="18" t="s">
        <v>29</v>
      </c>
      <c r="F58" s="18" t="s">
        <v>29</v>
      </c>
      <c r="G58" s="18" t="s">
        <v>29</v>
      </c>
      <c r="H58" s="18" t="s">
        <v>29</v>
      </c>
    </row>
    <row r="59" spans="1:8" x14ac:dyDescent="0.25">
      <c r="A59" s="16" t="s">
        <v>516</v>
      </c>
      <c r="B59" s="25">
        <v>3.28</v>
      </c>
      <c r="C59" s="25">
        <v>1.24</v>
      </c>
      <c r="D59" s="18" t="s">
        <v>29</v>
      </c>
      <c r="E59" s="25">
        <v>2.19</v>
      </c>
      <c r="F59" s="25">
        <v>-112.53</v>
      </c>
      <c r="G59" s="25">
        <v>3.17</v>
      </c>
      <c r="H59" s="25">
        <v>0.57999999999999996</v>
      </c>
    </row>
    <row r="60" spans="1:8" x14ac:dyDescent="0.25">
      <c r="A60" s="16" t="s">
        <v>515</v>
      </c>
      <c r="B60" s="18" t="s">
        <v>29</v>
      </c>
      <c r="C60" s="18" t="s">
        <v>29</v>
      </c>
      <c r="D60" s="18" t="s">
        <v>29</v>
      </c>
      <c r="E60" s="18" t="s">
        <v>29</v>
      </c>
      <c r="F60" s="18" t="s">
        <v>29</v>
      </c>
      <c r="G60" s="18" t="s">
        <v>29</v>
      </c>
      <c r="H60" s="18" t="s">
        <v>29</v>
      </c>
    </row>
    <row r="61" spans="1:8" x14ac:dyDescent="0.25">
      <c r="A61" s="16" t="s">
        <v>514</v>
      </c>
      <c r="B61" s="18" t="s">
        <v>29</v>
      </c>
      <c r="C61" s="18" t="s">
        <v>29</v>
      </c>
      <c r="D61" s="18" t="s">
        <v>29</v>
      </c>
      <c r="E61" s="18" t="s">
        <v>29</v>
      </c>
      <c r="F61" s="18" t="s">
        <v>29</v>
      </c>
      <c r="G61" s="18" t="s">
        <v>29</v>
      </c>
      <c r="H61" s="18" t="s">
        <v>29</v>
      </c>
    </row>
    <row r="62" spans="1:8" x14ac:dyDescent="0.25">
      <c r="A62" s="16" t="s">
        <v>513</v>
      </c>
      <c r="B62" s="25">
        <v>2.56</v>
      </c>
      <c r="C62" s="18" t="s">
        <v>29</v>
      </c>
      <c r="D62" s="25">
        <v>2.82</v>
      </c>
      <c r="E62" s="25">
        <v>0.9</v>
      </c>
      <c r="F62" s="25">
        <v>0.99</v>
      </c>
      <c r="G62" s="25">
        <v>0.77</v>
      </c>
      <c r="H62" s="25">
        <v>0.4</v>
      </c>
    </row>
    <row r="63" spans="1:8" x14ac:dyDescent="0.25">
      <c r="A63" s="16" t="s">
        <v>512</v>
      </c>
      <c r="B63" s="18" t="s">
        <v>29</v>
      </c>
      <c r="C63" s="18" t="s">
        <v>29</v>
      </c>
      <c r="D63" s="18" t="s">
        <v>29</v>
      </c>
      <c r="E63" s="18" t="s">
        <v>29</v>
      </c>
      <c r="F63" s="18" t="s">
        <v>29</v>
      </c>
      <c r="G63" s="18" t="s">
        <v>29</v>
      </c>
      <c r="H63" s="18" t="s">
        <v>29</v>
      </c>
    </row>
    <row r="64" spans="1:8" x14ac:dyDescent="0.25">
      <c r="A64" s="16" t="s">
        <v>511</v>
      </c>
      <c r="B64" s="25">
        <v>2.4500000000000002</v>
      </c>
      <c r="C64" s="25">
        <v>2.4700000000000002</v>
      </c>
      <c r="D64" s="18" t="s">
        <v>29</v>
      </c>
      <c r="E64" s="25">
        <v>1.32</v>
      </c>
      <c r="F64" s="25">
        <v>-7.06</v>
      </c>
      <c r="G64" s="25">
        <v>0.05</v>
      </c>
      <c r="H64" s="25">
        <v>0.5</v>
      </c>
    </row>
    <row r="65" spans="1:8" x14ac:dyDescent="0.25">
      <c r="A65" s="16" t="s">
        <v>510</v>
      </c>
      <c r="B65" s="18" t="s">
        <v>29</v>
      </c>
      <c r="C65" s="18" t="s">
        <v>29</v>
      </c>
      <c r="D65" s="18" t="s">
        <v>29</v>
      </c>
      <c r="E65" s="18" t="s">
        <v>29</v>
      </c>
      <c r="F65" s="18" t="s">
        <v>29</v>
      </c>
      <c r="G65" s="18" t="s">
        <v>29</v>
      </c>
      <c r="H65" s="18" t="s">
        <v>29</v>
      </c>
    </row>
    <row r="66" spans="1:8" x14ac:dyDescent="0.25">
      <c r="A66" s="16" t="s">
        <v>509</v>
      </c>
      <c r="B66" s="25">
        <v>5.66</v>
      </c>
      <c r="C66" s="25">
        <v>1.58</v>
      </c>
      <c r="D66" s="25">
        <v>13.91</v>
      </c>
      <c r="E66" s="25">
        <v>3.91</v>
      </c>
      <c r="F66" s="25">
        <v>1.48</v>
      </c>
      <c r="G66" s="17">
        <v>0</v>
      </c>
      <c r="H66" s="25">
        <v>0.41</v>
      </c>
    </row>
    <row r="67" spans="1:8" x14ac:dyDescent="0.25">
      <c r="A67" s="16" t="s">
        <v>508</v>
      </c>
      <c r="B67" s="25">
        <v>20.09</v>
      </c>
      <c r="C67" s="18" t="s">
        <v>29</v>
      </c>
      <c r="D67" s="18" t="s">
        <v>29</v>
      </c>
      <c r="E67" s="25">
        <v>12.89</v>
      </c>
      <c r="F67" s="25">
        <v>-51.11</v>
      </c>
      <c r="G67" s="18" t="s">
        <v>29</v>
      </c>
      <c r="H67" s="25">
        <v>0.18</v>
      </c>
    </row>
    <row r="68" spans="1:8" x14ac:dyDescent="0.25">
      <c r="A68" s="16" t="s">
        <v>507</v>
      </c>
      <c r="B68" s="18" t="s">
        <v>29</v>
      </c>
      <c r="C68" s="18" t="s">
        <v>29</v>
      </c>
      <c r="D68" s="18" t="s">
        <v>29</v>
      </c>
      <c r="E68" s="18" t="s">
        <v>29</v>
      </c>
      <c r="F68" s="18" t="s">
        <v>29</v>
      </c>
      <c r="G68" s="18" t="s">
        <v>29</v>
      </c>
      <c r="H68" s="18" t="s">
        <v>29</v>
      </c>
    </row>
    <row r="69" spans="1:8" x14ac:dyDescent="0.25">
      <c r="A69" s="16" t="s">
        <v>506</v>
      </c>
      <c r="B69" s="18" t="s">
        <v>29</v>
      </c>
      <c r="C69" s="18" t="s">
        <v>29</v>
      </c>
      <c r="D69" s="18" t="s">
        <v>29</v>
      </c>
      <c r="E69" s="18" t="s">
        <v>29</v>
      </c>
      <c r="F69" s="18" t="s">
        <v>29</v>
      </c>
      <c r="G69" s="18" t="s">
        <v>29</v>
      </c>
      <c r="H69" s="18" t="s">
        <v>29</v>
      </c>
    </row>
    <row r="70" spans="1:8" x14ac:dyDescent="0.25">
      <c r="A70" s="16" t="s">
        <v>505</v>
      </c>
      <c r="B70" s="25">
        <v>7.92</v>
      </c>
      <c r="C70" s="25">
        <v>2.52</v>
      </c>
      <c r="D70" s="18" t="s">
        <v>29</v>
      </c>
      <c r="E70" s="25">
        <v>6.43</v>
      </c>
      <c r="F70" s="25">
        <v>-72.61</v>
      </c>
      <c r="G70" s="25">
        <v>0.87</v>
      </c>
      <c r="H70" s="25">
        <v>0.6</v>
      </c>
    </row>
    <row r="71" spans="1:8" x14ac:dyDescent="0.25">
      <c r="A71" s="16" t="s">
        <v>504</v>
      </c>
      <c r="B71" s="25">
        <v>4.5999999999999996</v>
      </c>
      <c r="C71" s="25">
        <v>2.75</v>
      </c>
      <c r="D71" s="18" t="s">
        <v>29</v>
      </c>
      <c r="E71" s="25">
        <v>2.78</v>
      </c>
      <c r="F71" s="25">
        <v>-25.84</v>
      </c>
      <c r="G71" s="18" t="s">
        <v>29</v>
      </c>
      <c r="H71" s="25">
        <v>0.68</v>
      </c>
    </row>
    <row r="72" spans="1:8" x14ac:dyDescent="0.25">
      <c r="A72" s="16" t="s">
        <v>503</v>
      </c>
      <c r="B72" s="25">
        <v>2.12</v>
      </c>
      <c r="C72" s="25">
        <v>0.03</v>
      </c>
      <c r="D72" s="18" t="s">
        <v>29</v>
      </c>
      <c r="E72" s="18" t="s">
        <v>29</v>
      </c>
      <c r="F72" s="18" t="s">
        <v>29</v>
      </c>
      <c r="G72" s="18" t="s">
        <v>29</v>
      </c>
      <c r="H72" s="17">
        <v>0</v>
      </c>
    </row>
    <row r="73" spans="1:8" x14ac:dyDescent="0.25">
      <c r="A73" s="16" t="s">
        <v>502</v>
      </c>
      <c r="B73" s="18" t="s">
        <v>29</v>
      </c>
      <c r="C73" s="18" t="s">
        <v>29</v>
      </c>
      <c r="D73" s="18" t="s">
        <v>29</v>
      </c>
      <c r="E73" s="18" t="s">
        <v>29</v>
      </c>
      <c r="F73" s="18" t="s">
        <v>29</v>
      </c>
      <c r="G73" s="18" t="s">
        <v>29</v>
      </c>
      <c r="H73" s="18" t="s">
        <v>29</v>
      </c>
    </row>
    <row r="74" spans="1:8" x14ac:dyDescent="0.25">
      <c r="A74" s="16" t="s">
        <v>501</v>
      </c>
      <c r="B74" s="25">
        <v>5.51</v>
      </c>
      <c r="C74" s="25">
        <v>1.35</v>
      </c>
      <c r="D74" s="18" t="s">
        <v>29</v>
      </c>
      <c r="E74" s="25">
        <v>2.35</v>
      </c>
      <c r="F74" s="25">
        <v>-4.71</v>
      </c>
      <c r="G74" s="25">
        <v>1.04</v>
      </c>
      <c r="H74" s="25">
        <v>0.38</v>
      </c>
    </row>
    <row r="75" spans="1:8" x14ac:dyDescent="0.25">
      <c r="A75" s="16" t="s">
        <v>500</v>
      </c>
      <c r="B75" s="18" t="s">
        <v>29</v>
      </c>
      <c r="C75" s="18" t="s">
        <v>29</v>
      </c>
      <c r="D75" s="18" t="s">
        <v>29</v>
      </c>
      <c r="E75" s="18" t="s">
        <v>29</v>
      </c>
      <c r="F75" s="18" t="s">
        <v>29</v>
      </c>
      <c r="G75" s="18" t="s">
        <v>29</v>
      </c>
      <c r="H75" s="18" t="s">
        <v>29</v>
      </c>
    </row>
    <row r="76" spans="1:8" x14ac:dyDescent="0.25">
      <c r="A76" s="16" t="s">
        <v>499</v>
      </c>
      <c r="B76" s="25">
        <v>4.17</v>
      </c>
      <c r="C76" s="25">
        <v>1.07</v>
      </c>
      <c r="D76" s="25">
        <v>145.43</v>
      </c>
      <c r="E76" s="25">
        <v>2.25</v>
      </c>
      <c r="F76" s="25">
        <v>12.11</v>
      </c>
      <c r="G76" s="17">
        <v>0</v>
      </c>
      <c r="H76" s="25">
        <v>0.59</v>
      </c>
    </row>
    <row r="77" spans="1:8" x14ac:dyDescent="0.25">
      <c r="A77" s="16" t="s">
        <v>498</v>
      </c>
      <c r="B77" s="25">
        <v>11.5</v>
      </c>
      <c r="C77" s="25">
        <v>1.19</v>
      </c>
      <c r="D77" s="18" t="s">
        <v>29</v>
      </c>
      <c r="E77" s="25">
        <v>10.06</v>
      </c>
      <c r="F77" s="25">
        <v>-54.12</v>
      </c>
      <c r="G77" s="18" t="s">
        <v>29</v>
      </c>
      <c r="H77" s="25">
        <v>0.06</v>
      </c>
    </row>
    <row r="78" spans="1:8" x14ac:dyDescent="0.25">
      <c r="A78" s="16" t="s">
        <v>497</v>
      </c>
      <c r="B78" s="25">
        <v>3.47</v>
      </c>
      <c r="C78" s="25">
        <v>1.85</v>
      </c>
      <c r="D78" s="25">
        <v>12.4</v>
      </c>
      <c r="E78" s="25">
        <v>2.69</v>
      </c>
      <c r="F78" s="25">
        <v>11.2</v>
      </c>
      <c r="G78" s="25">
        <v>0.14000000000000001</v>
      </c>
      <c r="H78" s="25">
        <v>0.41</v>
      </c>
    </row>
    <row r="79" spans="1:8" x14ac:dyDescent="0.25">
      <c r="A79" s="16" t="s">
        <v>496</v>
      </c>
      <c r="B79" s="25">
        <v>10.23</v>
      </c>
      <c r="C79" s="25">
        <v>1.89</v>
      </c>
      <c r="D79" s="18" t="s">
        <v>29</v>
      </c>
      <c r="E79" s="25">
        <v>6.17</v>
      </c>
      <c r="F79" s="25">
        <v>13.64</v>
      </c>
      <c r="G79" s="18" t="s">
        <v>29</v>
      </c>
      <c r="H79" s="25">
        <v>0.62</v>
      </c>
    </row>
    <row r="80" spans="1:8" x14ac:dyDescent="0.25">
      <c r="A80" s="16" t="s">
        <v>495</v>
      </c>
      <c r="B80" s="18" t="s">
        <v>29</v>
      </c>
      <c r="C80" s="18" t="s">
        <v>29</v>
      </c>
      <c r="D80" s="18" t="s">
        <v>29</v>
      </c>
      <c r="E80" s="18" t="s">
        <v>29</v>
      </c>
      <c r="F80" s="18" t="s">
        <v>29</v>
      </c>
      <c r="G80" s="18" t="s">
        <v>29</v>
      </c>
      <c r="H80" s="18" t="s">
        <v>29</v>
      </c>
    </row>
    <row r="81" spans="1:8" x14ac:dyDescent="0.25">
      <c r="A81" s="16" t="s">
        <v>494</v>
      </c>
      <c r="B81" s="25">
        <v>4.26</v>
      </c>
      <c r="C81" s="25">
        <v>1.82</v>
      </c>
      <c r="D81" s="25">
        <v>17.95</v>
      </c>
      <c r="E81" s="25">
        <v>2.64</v>
      </c>
      <c r="F81" s="25">
        <v>2.39</v>
      </c>
      <c r="G81" s="17">
        <v>0</v>
      </c>
      <c r="H81" s="25">
        <v>0.55000000000000004</v>
      </c>
    </row>
    <row r="82" spans="1:8" x14ac:dyDescent="0.25">
      <c r="A82" s="16" t="s">
        <v>493</v>
      </c>
      <c r="B82" s="18" t="s">
        <v>29</v>
      </c>
      <c r="C82" s="18" t="s">
        <v>29</v>
      </c>
      <c r="D82" s="18" t="s">
        <v>29</v>
      </c>
      <c r="E82" s="18" t="s">
        <v>29</v>
      </c>
      <c r="F82" s="18" t="s">
        <v>29</v>
      </c>
      <c r="G82" s="18" t="s">
        <v>29</v>
      </c>
      <c r="H82" s="18" t="s">
        <v>29</v>
      </c>
    </row>
    <row r="83" spans="1:8" x14ac:dyDescent="0.25">
      <c r="A83" s="16" t="s">
        <v>492</v>
      </c>
      <c r="B83" s="18" t="s">
        <v>29</v>
      </c>
      <c r="C83" s="18" t="s">
        <v>29</v>
      </c>
      <c r="D83" s="18" t="s">
        <v>29</v>
      </c>
      <c r="E83" s="18" t="s">
        <v>29</v>
      </c>
      <c r="F83" s="18" t="s">
        <v>29</v>
      </c>
      <c r="G83" s="18" t="s">
        <v>29</v>
      </c>
      <c r="H83" s="18" t="s">
        <v>29</v>
      </c>
    </row>
    <row r="84" spans="1:8" x14ac:dyDescent="0.25">
      <c r="A84" s="16" t="s">
        <v>491</v>
      </c>
      <c r="B84" s="18" t="s">
        <v>29</v>
      </c>
      <c r="C84" s="18" t="s">
        <v>29</v>
      </c>
      <c r="D84" s="18" t="s">
        <v>29</v>
      </c>
      <c r="E84" s="18" t="s">
        <v>29</v>
      </c>
      <c r="F84" s="18" t="s">
        <v>29</v>
      </c>
      <c r="G84" s="18" t="s">
        <v>29</v>
      </c>
      <c r="H84" s="18" t="s">
        <v>29</v>
      </c>
    </row>
    <row r="85" spans="1:8" x14ac:dyDescent="0.25">
      <c r="A85" s="16" t="s">
        <v>490</v>
      </c>
      <c r="B85" s="25">
        <v>5.48</v>
      </c>
      <c r="C85" s="25">
        <v>1.58</v>
      </c>
      <c r="D85" s="18" t="s">
        <v>29</v>
      </c>
      <c r="E85" s="25">
        <v>2.81</v>
      </c>
      <c r="F85" s="25">
        <v>-152.74</v>
      </c>
      <c r="G85" s="25">
        <v>1.26</v>
      </c>
      <c r="H85" s="25">
        <v>0.32</v>
      </c>
    </row>
    <row r="86" spans="1:8" x14ac:dyDescent="0.25">
      <c r="A86" s="16" t="s">
        <v>489</v>
      </c>
      <c r="B86" s="25">
        <v>11.96</v>
      </c>
      <c r="C86" s="25">
        <v>1.01</v>
      </c>
      <c r="D86" s="18" t="s">
        <v>29</v>
      </c>
      <c r="E86" s="25">
        <v>9.02</v>
      </c>
      <c r="F86" s="25">
        <v>-20.8</v>
      </c>
      <c r="G86" s="18" t="s">
        <v>29</v>
      </c>
      <c r="H86" s="25">
        <v>0.41</v>
      </c>
    </row>
    <row r="87" spans="1:8" x14ac:dyDescent="0.25">
      <c r="A87" s="16" t="s">
        <v>488</v>
      </c>
      <c r="B87" s="18" t="s">
        <v>29</v>
      </c>
      <c r="C87" s="18" t="s">
        <v>29</v>
      </c>
      <c r="D87" s="18" t="s">
        <v>29</v>
      </c>
      <c r="E87" s="18" t="s">
        <v>29</v>
      </c>
      <c r="F87" s="18" t="s">
        <v>29</v>
      </c>
      <c r="G87" s="18" t="s">
        <v>29</v>
      </c>
      <c r="H87" s="18" t="s">
        <v>29</v>
      </c>
    </row>
    <row r="88" spans="1:8" x14ac:dyDescent="0.25">
      <c r="A88" s="16" t="s">
        <v>487</v>
      </c>
      <c r="B88" s="18" t="s">
        <v>29</v>
      </c>
      <c r="C88" s="18" t="s">
        <v>29</v>
      </c>
      <c r="D88" s="18" t="s">
        <v>29</v>
      </c>
      <c r="E88" s="18" t="s">
        <v>29</v>
      </c>
      <c r="F88" s="18" t="s">
        <v>29</v>
      </c>
      <c r="G88" s="18" t="s">
        <v>29</v>
      </c>
      <c r="H88" s="18" t="s">
        <v>29</v>
      </c>
    </row>
    <row r="89" spans="1:8" x14ac:dyDescent="0.25">
      <c r="A89" s="16" t="s">
        <v>486</v>
      </c>
      <c r="B89" s="25">
        <v>1.08</v>
      </c>
      <c r="C89" s="25">
        <v>2.29</v>
      </c>
      <c r="D89" s="25">
        <v>0.32</v>
      </c>
      <c r="E89" s="25">
        <v>0.45</v>
      </c>
      <c r="F89" s="25">
        <v>-441.96</v>
      </c>
      <c r="G89" s="18" t="s">
        <v>29</v>
      </c>
      <c r="H89" s="25">
        <v>0.28000000000000003</v>
      </c>
    </row>
    <row r="90" spans="1:8" x14ac:dyDescent="0.25">
      <c r="A90" s="16" t="s">
        <v>485</v>
      </c>
      <c r="B90" s="25">
        <v>2.09</v>
      </c>
      <c r="C90" s="25">
        <v>3.52</v>
      </c>
      <c r="D90" s="25">
        <v>8.91</v>
      </c>
      <c r="E90" s="25">
        <v>1.32</v>
      </c>
      <c r="F90" s="25">
        <v>14.45</v>
      </c>
      <c r="G90" s="25">
        <v>1.95</v>
      </c>
      <c r="H90" s="25">
        <v>0.48</v>
      </c>
    </row>
    <row r="91" spans="1:8" x14ac:dyDescent="0.25">
      <c r="A91" s="16" t="s">
        <v>484</v>
      </c>
      <c r="B91" s="25">
        <v>1.33</v>
      </c>
      <c r="C91" s="25">
        <v>3.86</v>
      </c>
      <c r="D91" s="25">
        <v>6.08</v>
      </c>
      <c r="E91" s="25">
        <v>0.72</v>
      </c>
      <c r="F91" s="25">
        <v>8.82</v>
      </c>
      <c r="G91" s="25">
        <v>0.74</v>
      </c>
      <c r="H91" s="25">
        <v>0.38</v>
      </c>
    </row>
    <row r="92" spans="1:8" x14ac:dyDescent="0.25">
      <c r="A92" s="16" t="s">
        <v>483</v>
      </c>
      <c r="B92" s="18" t="s">
        <v>29</v>
      </c>
      <c r="C92" s="18" t="s">
        <v>29</v>
      </c>
      <c r="D92" s="18" t="s">
        <v>29</v>
      </c>
      <c r="E92" s="18" t="s">
        <v>29</v>
      </c>
      <c r="F92" s="18" t="s">
        <v>29</v>
      </c>
      <c r="G92" s="18" t="s">
        <v>29</v>
      </c>
      <c r="H92" s="18" t="s">
        <v>29</v>
      </c>
    </row>
    <row r="93" spans="1:8" x14ac:dyDescent="0.25">
      <c r="A93" s="16" t="s">
        <v>482</v>
      </c>
      <c r="B93" s="25">
        <v>17.48</v>
      </c>
      <c r="C93" s="18" t="s">
        <v>29</v>
      </c>
      <c r="D93" s="18" t="s">
        <v>29</v>
      </c>
      <c r="E93" s="25">
        <v>10.14</v>
      </c>
      <c r="F93" s="25">
        <v>-35.54</v>
      </c>
      <c r="G93" s="18" t="s">
        <v>29</v>
      </c>
      <c r="H93" s="25">
        <v>0.03</v>
      </c>
    </row>
    <row r="94" spans="1:8" x14ac:dyDescent="0.25">
      <c r="A94" s="16" t="s">
        <v>481</v>
      </c>
      <c r="B94" s="18" t="s">
        <v>29</v>
      </c>
      <c r="C94" s="18" t="s">
        <v>29</v>
      </c>
      <c r="D94" s="18" t="s">
        <v>29</v>
      </c>
      <c r="E94" s="18" t="s">
        <v>29</v>
      </c>
      <c r="F94" s="18" t="s">
        <v>29</v>
      </c>
      <c r="G94" s="18" t="s">
        <v>29</v>
      </c>
      <c r="H94" s="18" t="s">
        <v>29</v>
      </c>
    </row>
    <row r="95" spans="1:8" x14ac:dyDescent="0.25">
      <c r="A95" s="16" t="s">
        <v>480</v>
      </c>
      <c r="B95" s="25">
        <v>2.92</v>
      </c>
      <c r="C95" s="25">
        <v>2.15</v>
      </c>
      <c r="D95" s="18" t="s">
        <v>29</v>
      </c>
      <c r="E95" s="25">
        <v>1.91</v>
      </c>
      <c r="F95" s="25">
        <v>36.06</v>
      </c>
      <c r="G95" s="17">
        <v>0</v>
      </c>
      <c r="H95" s="25">
        <v>0.19</v>
      </c>
    </row>
    <row r="96" spans="1:8" x14ac:dyDescent="0.25">
      <c r="A96" s="16" t="s">
        <v>479</v>
      </c>
      <c r="B96" s="18" t="s">
        <v>29</v>
      </c>
      <c r="C96" s="18" t="s">
        <v>29</v>
      </c>
      <c r="D96" s="18" t="s">
        <v>29</v>
      </c>
      <c r="E96" s="18" t="s">
        <v>29</v>
      </c>
      <c r="F96" s="18" t="s">
        <v>29</v>
      </c>
      <c r="G96" s="18" t="s">
        <v>29</v>
      </c>
      <c r="H96" s="18" t="s">
        <v>29</v>
      </c>
    </row>
    <row r="97" spans="1:8" x14ac:dyDescent="0.25">
      <c r="A97" s="16" t="s">
        <v>478</v>
      </c>
      <c r="B97" s="25">
        <v>3.57</v>
      </c>
      <c r="C97" s="25">
        <v>1.88</v>
      </c>
      <c r="D97" s="18" t="s">
        <v>29</v>
      </c>
      <c r="E97" s="25">
        <v>1.92</v>
      </c>
      <c r="F97" s="25">
        <v>-91.71</v>
      </c>
      <c r="G97" s="25">
        <v>0.54</v>
      </c>
      <c r="H97" s="25">
        <v>0.81</v>
      </c>
    </row>
    <row r="98" spans="1:8" x14ac:dyDescent="0.25">
      <c r="A98" s="16" t="s">
        <v>477</v>
      </c>
      <c r="B98" s="18" t="s">
        <v>29</v>
      </c>
      <c r="C98" s="18" t="s">
        <v>29</v>
      </c>
      <c r="D98" s="18" t="s">
        <v>29</v>
      </c>
      <c r="E98" s="18" t="s">
        <v>29</v>
      </c>
      <c r="F98" s="18" t="s">
        <v>29</v>
      </c>
      <c r="G98" s="18" t="s">
        <v>29</v>
      </c>
      <c r="H98" s="18" t="s">
        <v>29</v>
      </c>
    </row>
    <row r="99" spans="1:8" x14ac:dyDescent="0.25">
      <c r="A99" s="16" t="s">
        <v>476</v>
      </c>
      <c r="B99" s="25">
        <v>7.1</v>
      </c>
      <c r="C99" s="25">
        <v>2.21</v>
      </c>
      <c r="D99" s="18" t="s">
        <v>29</v>
      </c>
      <c r="E99" s="18" t="s">
        <v>29</v>
      </c>
      <c r="F99" s="25">
        <v>-55.2</v>
      </c>
      <c r="G99" s="18" t="s">
        <v>29</v>
      </c>
      <c r="H99" s="25">
        <v>0.5</v>
      </c>
    </row>
    <row r="100" spans="1:8" x14ac:dyDescent="0.25">
      <c r="A100" s="16" t="s">
        <v>475</v>
      </c>
      <c r="B100" s="18" t="s">
        <v>29</v>
      </c>
      <c r="C100" s="18" t="s">
        <v>29</v>
      </c>
      <c r="D100" s="18" t="s">
        <v>29</v>
      </c>
      <c r="E100" s="18" t="s">
        <v>29</v>
      </c>
      <c r="F100" s="18" t="s">
        <v>29</v>
      </c>
      <c r="G100" s="18" t="s">
        <v>29</v>
      </c>
      <c r="H100" s="18" t="s">
        <v>29</v>
      </c>
    </row>
    <row r="101" spans="1:8" x14ac:dyDescent="0.25">
      <c r="A101" s="16" t="s">
        <v>474</v>
      </c>
      <c r="B101" s="18" t="s">
        <v>29</v>
      </c>
      <c r="C101" s="18" t="s">
        <v>29</v>
      </c>
      <c r="D101" s="18" t="s">
        <v>29</v>
      </c>
      <c r="E101" s="18" t="s">
        <v>29</v>
      </c>
      <c r="F101" s="18" t="s">
        <v>29</v>
      </c>
      <c r="G101" s="18" t="s">
        <v>29</v>
      </c>
      <c r="H101" s="18" t="s">
        <v>29</v>
      </c>
    </row>
    <row r="102" spans="1:8" x14ac:dyDescent="0.25">
      <c r="A102" s="16" t="s">
        <v>473</v>
      </c>
      <c r="B102" s="25">
        <v>0.84</v>
      </c>
      <c r="C102" s="25">
        <v>0.31</v>
      </c>
      <c r="D102" s="18" t="s">
        <v>29</v>
      </c>
      <c r="E102" s="18" t="s">
        <v>29</v>
      </c>
      <c r="F102" s="25">
        <v>-164.12</v>
      </c>
      <c r="G102" s="25">
        <v>1.1299999999999999</v>
      </c>
      <c r="H102" s="25">
        <v>0.09</v>
      </c>
    </row>
    <row r="103" spans="1:8" x14ac:dyDescent="0.25">
      <c r="A103" s="16" t="s">
        <v>472</v>
      </c>
      <c r="B103" s="25">
        <v>5.39</v>
      </c>
      <c r="C103" s="25">
        <v>0.15</v>
      </c>
      <c r="D103" s="18" t="s">
        <v>29</v>
      </c>
      <c r="E103" s="18" t="s">
        <v>29</v>
      </c>
      <c r="F103" s="25">
        <v>-173.36</v>
      </c>
      <c r="G103" s="18" t="s">
        <v>29</v>
      </c>
      <c r="H103" s="25">
        <v>0.02</v>
      </c>
    </row>
    <row r="104" spans="1:8" x14ac:dyDescent="0.25">
      <c r="A104" s="16" t="s">
        <v>471</v>
      </c>
      <c r="B104" s="25">
        <v>13.29</v>
      </c>
      <c r="C104" s="17">
        <v>3</v>
      </c>
      <c r="D104" s="18" t="s">
        <v>29</v>
      </c>
      <c r="E104" s="18" t="s">
        <v>29</v>
      </c>
      <c r="F104" s="25">
        <v>0.91</v>
      </c>
      <c r="G104" s="18" t="s">
        <v>29</v>
      </c>
      <c r="H104" s="25">
        <v>0.6</v>
      </c>
    </row>
    <row r="105" spans="1:8" x14ac:dyDescent="0.25">
      <c r="A105" s="16" t="s">
        <v>470</v>
      </c>
      <c r="B105" s="25">
        <v>0.41</v>
      </c>
      <c r="C105" s="25">
        <v>10.45</v>
      </c>
      <c r="D105" s="18" t="s">
        <v>29</v>
      </c>
      <c r="E105" s="18" t="s">
        <v>29</v>
      </c>
      <c r="F105" s="18" t="s">
        <v>29</v>
      </c>
      <c r="G105" s="18" t="s">
        <v>29</v>
      </c>
      <c r="H105" s="25">
        <v>1.05</v>
      </c>
    </row>
    <row r="106" spans="1:8" x14ac:dyDescent="0.25">
      <c r="A106" s="16" t="s">
        <v>469</v>
      </c>
      <c r="B106" s="25">
        <v>1.45</v>
      </c>
      <c r="C106" s="25">
        <v>2.82</v>
      </c>
      <c r="D106" s="25">
        <v>11.59</v>
      </c>
      <c r="E106" s="25">
        <v>0.89</v>
      </c>
      <c r="F106" s="25">
        <v>6.45</v>
      </c>
      <c r="G106" s="25">
        <v>0.78</v>
      </c>
      <c r="H106" s="25">
        <v>0.5</v>
      </c>
    </row>
    <row r="107" spans="1:8" x14ac:dyDescent="0.25">
      <c r="A107" s="16" t="s">
        <v>468</v>
      </c>
      <c r="B107" s="18" t="s">
        <v>29</v>
      </c>
      <c r="C107" s="18" t="s">
        <v>29</v>
      </c>
      <c r="D107" s="18" t="s">
        <v>29</v>
      </c>
      <c r="E107" s="18" t="s">
        <v>29</v>
      </c>
      <c r="F107" s="18" t="s">
        <v>29</v>
      </c>
      <c r="G107" s="18" t="s">
        <v>29</v>
      </c>
      <c r="H107" s="18" t="s">
        <v>29</v>
      </c>
    </row>
    <row r="108" spans="1:8" x14ac:dyDescent="0.25">
      <c r="A108" s="16" t="s">
        <v>467</v>
      </c>
      <c r="B108" s="18" t="s">
        <v>29</v>
      </c>
      <c r="C108" s="18" t="s">
        <v>29</v>
      </c>
      <c r="D108" s="18" t="s">
        <v>29</v>
      </c>
      <c r="E108" s="18" t="s">
        <v>29</v>
      </c>
      <c r="F108" s="18" t="s">
        <v>29</v>
      </c>
      <c r="G108" s="18" t="s">
        <v>29</v>
      </c>
      <c r="H108" s="18" t="s">
        <v>29</v>
      </c>
    </row>
    <row r="109" spans="1:8" x14ac:dyDescent="0.25">
      <c r="A109" s="16" t="s">
        <v>466</v>
      </c>
      <c r="B109" s="25">
        <v>1.48</v>
      </c>
      <c r="C109" s="25">
        <v>2.5099999999999998</v>
      </c>
      <c r="D109" s="25">
        <v>3.33</v>
      </c>
      <c r="E109" s="25">
        <v>0.91</v>
      </c>
      <c r="F109" s="25">
        <v>6.52</v>
      </c>
      <c r="G109" s="25">
        <v>0.55000000000000004</v>
      </c>
      <c r="H109" s="25">
        <v>0.38</v>
      </c>
    </row>
    <row r="110" spans="1:8" x14ac:dyDescent="0.25">
      <c r="A110" s="16" t="s">
        <v>465</v>
      </c>
      <c r="B110" s="18" t="s">
        <v>29</v>
      </c>
      <c r="C110" s="18" t="s">
        <v>29</v>
      </c>
      <c r="D110" s="18" t="s">
        <v>29</v>
      </c>
      <c r="E110" s="18" t="s">
        <v>29</v>
      </c>
      <c r="F110" s="18" t="s">
        <v>29</v>
      </c>
      <c r="G110" s="18" t="s">
        <v>29</v>
      </c>
      <c r="H110" s="18" t="s">
        <v>29</v>
      </c>
    </row>
    <row r="111" spans="1:8" x14ac:dyDescent="0.25">
      <c r="A111" s="16" t="s">
        <v>464</v>
      </c>
      <c r="B111" s="25">
        <v>7.22</v>
      </c>
      <c r="C111" s="18" t="s">
        <v>29</v>
      </c>
      <c r="D111" s="18" t="s">
        <v>29</v>
      </c>
      <c r="E111" s="25">
        <v>7.02</v>
      </c>
      <c r="F111" s="25">
        <v>-16.79</v>
      </c>
      <c r="G111" s="18" t="s">
        <v>29</v>
      </c>
      <c r="H111" s="25">
        <v>0.54</v>
      </c>
    </row>
    <row r="112" spans="1:8" x14ac:dyDescent="0.25">
      <c r="A112" s="16" t="s">
        <v>463</v>
      </c>
      <c r="B112" s="18" t="s">
        <v>29</v>
      </c>
      <c r="C112" s="18" t="s">
        <v>29</v>
      </c>
      <c r="D112" s="18" t="s">
        <v>29</v>
      </c>
      <c r="E112" s="18" t="s">
        <v>29</v>
      </c>
      <c r="F112" s="18" t="s">
        <v>29</v>
      </c>
      <c r="G112" s="18" t="s">
        <v>29</v>
      </c>
      <c r="H112" s="18" t="s">
        <v>29</v>
      </c>
    </row>
    <row r="113" spans="1:8" x14ac:dyDescent="0.25">
      <c r="A113" s="16" t="s">
        <v>462</v>
      </c>
      <c r="B113" s="25">
        <v>2.14</v>
      </c>
      <c r="C113" s="25">
        <v>4.1100000000000003</v>
      </c>
      <c r="D113" s="25">
        <v>3.15</v>
      </c>
      <c r="E113" s="17">
        <v>1</v>
      </c>
      <c r="F113" s="25">
        <v>25.97</v>
      </c>
      <c r="G113" s="25">
        <v>1.8</v>
      </c>
      <c r="H113" s="25">
        <v>1.44</v>
      </c>
    </row>
    <row r="114" spans="1:8" x14ac:dyDescent="0.25">
      <c r="A114" s="16" t="s">
        <v>461</v>
      </c>
      <c r="B114" s="18" t="s">
        <v>29</v>
      </c>
      <c r="C114" s="18" t="s">
        <v>29</v>
      </c>
      <c r="D114" s="18" t="s">
        <v>29</v>
      </c>
      <c r="E114" s="18" t="s">
        <v>29</v>
      </c>
      <c r="F114" s="18" t="s">
        <v>29</v>
      </c>
      <c r="G114" s="18" t="s">
        <v>29</v>
      </c>
      <c r="H114" s="18" t="s">
        <v>29</v>
      </c>
    </row>
    <row r="115" spans="1:8" x14ac:dyDescent="0.25">
      <c r="A115" s="16" t="s">
        <v>460</v>
      </c>
      <c r="B115" s="18" t="s">
        <v>29</v>
      </c>
      <c r="C115" s="18" t="s">
        <v>29</v>
      </c>
      <c r="D115" s="18" t="s">
        <v>29</v>
      </c>
      <c r="E115" s="18" t="s">
        <v>29</v>
      </c>
      <c r="F115" s="18" t="s">
        <v>29</v>
      </c>
      <c r="G115" s="18" t="s">
        <v>29</v>
      </c>
      <c r="H115" s="18" t="s">
        <v>29</v>
      </c>
    </row>
    <row r="116" spans="1:8" x14ac:dyDescent="0.25">
      <c r="A116" s="16" t="s">
        <v>459</v>
      </c>
      <c r="B116" s="18" t="s">
        <v>29</v>
      </c>
      <c r="C116" s="18" t="s">
        <v>29</v>
      </c>
      <c r="D116" s="18" t="s">
        <v>29</v>
      </c>
      <c r="E116" s="18" t="s">
        <v>29</v>
      </c>
      <c r="F116" s="18" t="s">
        <v>29</v>
      </c>
      <c r="G116" s="18" t="s">
        <v>29</v>
      </c>
      <c r="H116" s="18" t="s">
        <v>29</v>
      </c>
    </row>
    <row r="117" spans="1:8" x14ac:dyDescent="0.25">
      <c r="A117" s="16" t="s">
        <v>458</v>
      </c>
      <c r="B117" s="18" t="s">
        <v>29</v>
      </c>
      <c r="C117" s="18" t="s">
        <v>29</v>
      </c>
      <c r="D117" s="18" t="s">
        <v>29</v>
      </c>
      <c r="E117" s="18" t="s">
        <v>29</v>
      </c>
      <c r="F117" s="18" t="s">
        <v>29</v>
      </c>
      <c r="G117" s="18" t="s">
        <v>29</v>
      </c>
      <c r="H117" s="18" t="s">
        <v>29</v>
      </c>
    </row>
    <row r="118" spans="1:8" x14ac:dyDescent="0.25">
      <c r="A118" s="16" t="s">
        <v>457</v>
      </c>
      <c r="B118" s="18" t="s">
        <v>29</v>
      </c>
      <c r="C118" s="18" t="s">
        <v>29</v>
      </c>
      <c r="D118" s="18" t="s">
        <v>29</v>
      </c>
      <c r="E118" s="18" t="s">
        <v>29</v>
      </c>
      <c r="F118" s="18" t="s">
        <v>29</v>
      </c>
      <c r="G118" s="18" t="s">
        <v>29</v>
      </c>
      <c r="H118" s="18" t="s">
        <v>29</v>
      </c>
    </row>
    <row r="119" spans="1:8" x14ac:dyDescent="0.25">
      <c r="A119" s="16" t="s">
        <v>456</v>
      </c>
      <c r="B119" s="25">
        <v>1.1200000000000001</v>
      </c>
      <c r="C119" s="25">
        <v>11.2</v>
      </c>
      <c r="D119" s="25">
        <v>2.62</v>
      </c>
      <c r="E119" s="25">
        <v>0.45</v>
      </c>
      <c r="F119" s="25">
        <v>34.130000000000003</v>
      </c>
      <c r="G119" s="25">
        <v>3.48</v>
      </c>
      <c r="H119" s="25">
        <v>3.81</v>
      </c>
    </row>
    <row r="120" spans="1:8" x14ac:dyDescent="0.25">
      <c r="A120" s="16" t="s">
        <v>455</v>
      </c>
      <c r="B120" s="25">
        <v>5.21</v>
      </c>
      <c r="C120" s="25">
        <v>2.04</v>
      </c>
      <c r="D120" s="18" t="s">
        <v>29</v>
      </c>
      <c r="E120" s="25">
        <v>4.5199999999999996</v>
      </c>
      <c r="F120" s="25">
        <v>-4.97</v>
      </c>
      <c r="G120" s="25">
        <v>0.08</v>
      </c>
      <c r="H120" s="25">
        <v>0.75</v>
      </c>
    </row>
    <row r="121" spans="1:8" x14ac:dyDescent="0.25">
      <c r="A121" s="16" t="s">
        <v>454</v>
      </c>
      <c r="B121" s="18" t="s">
        <v>29</v>
      </c>
      <c r="C121" s="18" t="s">
        <v>29</v>
      </c>
      <c r="D121" s="18" t="s">
        <v>29</v>
      </c>
      <c r="E121" s="18" t="s">
        <v>29</v>
      </c>
      <c r="F121" s="18" t="s">
        <v>29</v>
      </c>
      <c r="G121" s="18" t="s">
        <v>29</v>
      </c>
      <c r="H121" s="18" t="s">
        <v>29</v>
      </c>
    </row>
    <row r="122" spans="1:8" x14ac:dyDescent="0.25">
      <c r="A122" s="16" t="s">
        <v>453</v>
      </c>
      <c r="B122" s="25">
        <v>0.03</v>
      </c>
      <c r="C122" s="18" t="s">
        <v>29</v>
      </c>
      <c r="D122" s="18" t="s">
        <v>29</v>
      </c>
      <c r="E122" s="18" t="s">
        <v>29</v>
      </c>
      <c r="F122" s="18" t="s">
        <v>29</v>
      </c>
      <c r="G122" s="18" t="s">
        <v>29</v>
      </c>
      <c r="H122" s="25">
        <v>0.06</v>
      </c>
    </row>
    <row r="123" spans="1:8" x14ac:dyDescent="0.25">
      <c r="A123" s="16" t="s">
        <v>452</v>
      </c>
      <c r="B123" s="18" t="s">
        <v>29</v>
      </c>
      <c r="C123" s="18" t="s">
        <v>29</v>
      </c>
      <c r="D123" s="18" t="s">
        <v>29</v>
      </c>
      <c r="E123" s="18" t="s">
        <v>29</v>
      </c>
      <c r="F123" s="18" t="s">
        <v>29</v>
      </c>
      <c r="G123" s="18" t="s">
        <v>29</v>
      </c>
      <c r="H123" s="18" t="s">
        <v>29</v>
      </c>
    </row>
    <row r="124" spans="1:8" x14ac:dyDescent="0.25">
      <c r="A124" s="16" t="s">
        <v>451</v>
      </c>
      <c r="B124" s="18" t="s">
        <v>29</v>
      </c>
      <c r="C124" s="18" t="s">
        <v>29</v>
      </c>
      <c r="D124" s="18" t="s">
        <v>29</v>
      </c>
      <c r="E124" s="18" t="s">
        <v>29</v>
      </c>
      <c r="F124" s="18" t="s">
        <v>29</v>
      </c>
      <c r="G124" s="18" t="s">
        <v>29</v>
      </c>
      <c r="H124" s="18" t="s">
        <v>29</v>
      </c>
    </row>
    <row r="125" spans="1:8" x14ac:dyDescent="0.25">
      <c r="A125" s="16" t="s">
        <v>450</v>
      </c>
      <c r="B125" s="25">
        <v>2.38</v>
      </c>
      <c r="C125" s="25">
        <v>2.54</v>
      </c>
      <c r="D125" s="18" t="s">
        <v>29</v>
      </c>
      <c r="E125" s="25">
        <v>1.97</v>
      </c>
      <c r="F125" s="25">
        <v>-57.71</v>
      </c>
      <c r="G125" s="25">
        <v>0.82</v>
      </c>
      <c r="H125" s="25">
        <v>0.7</v>
      </c>
    </row>
    <row r="126" spans="1:8" x14ac:dyDescent="0.25">
      <c r="A126" s="16" t="s">
        <v>449</v>
      </c>
      <c r="B126" s="18" t="s">
        <v>29</v>
      </c>
      <c r="C126" s="18" t="s">
        <v>29</v>
      </c>
      <c r="D126" s="18" t="s">
        <v>29</v>
      </c>
      <c r="E126" s="18" t="s">
        <v>29</v>
      </c>
      <c r="F126" s="18" t="s">
        <v>29</v>
      </c>
      <c r="G126" s="18" t="s">
        <v>29</v>
      </c>
      <c r="H126" s="18" t="s">
        <v>29</v>
      </c>
    </row>
    <row r="127" spans="1:8" x14ac:dyDescent="0.25">
      <c r="A127" s="16" t="s">
        <v>448</v>
      </c>
      <c r="B127" s="18" t="s">
        <v>29</v>
      </c>
      <c r="C127" s="18" t="s">
        <v>29</v>
      </c>
      <c r="D127" s="18" t="s">
        <v>29</v>
      </c>
      <c r="E127" s="18" t="s">
        <v>29</v>
      </c>
      <c r="F127" s="18" t="s">
        <v>29</v>
      </c>
      <c r="G127" s="18" t="s">
        <v>29</v>
      </c>
      <c r="H127" s="18" t="s">
        <v>29</v>
      </c>
    </row>
    <row r="128" spans="1:8" x14ac:dyDescent="0.25">
      <c r="A128" s="16" t="s">
        <v>447</v>
      </c>
      <c r="B128" s="25">
        <v>1.83</v>
      </c>
      <c r="C128" s="25">
        <v>2.66</v>
      </c>
      <c r="D128" s="18" t="s">
        <v>29</v>
      </c>
      <c r="E128" s="25">
        <v>0.87</v>
      </c>
      <c r="F128" s="25">
        <v>5.42</v>
      </c>
      <c r="G128" s="18" t="s">
        <v>29</v>
      </c>
      <c r="H128" s="25">
        <v>0.28999999999999998</v>
      </c>
    </row>
    <row r="129" spans="1:8" x14ac:dyDescent="0.25">
      <c r="A129" s="16" t="s">
        <v>446</v>
      </c>
      <c r="B129" s="25">
        <v>13.02</v>
      </c>
      <c r="C129" s="25">
        <v>1.23</v>
      </c>
      <c r="D129" s="18" t="s">
        <v>29</v>
      </c>
      <c r="E129" s="25">
        <v>10.27</v>
      </c>
      <c r="F129" s="25">
        <v>-56.33</v>
      </c>
      <c r="G129" s="25">
        <v>0.2</v>
      </c>
      <c r="H129" s="25">
        <v>0.34</v>
      </c>
    </row>
    <row r="130" spans="1:8" x14ac:dyDescent="0.25">
      <c r="A130" s="16" t="s">
        <v>445</v>
      </c>
      <c r="B130" s="18" t="s">
        <v>29</v>
      </c>
      <c r="C130" s="18" t="s">
        <v>29</v>
      </c>
      <c r="D130" s="18" t="s">
        <v>29</v>
      </c>
      <c r="E130" s="18" t="s">
        <v>29</v>
      </c>
      <c r="F130" s="18" t="s">
        <v>29</v>
      </c>
      <c r="G130" s="18" t="s">
        <v>29</v>
      </c>
      <c r="H130" s="18" t="s">
        <v>29</v>
      </c>
    </row>
    <row r="131" spans="1:8" x14ac:dyDescent="0.25">
      <c r="A131" s="16" t="s">
        <v>444</v>
      </c>
      <c r="B131" s="25">
        <v>9.14</v>
      </c>
      <c r="C131" s="25">
        <v>2.3199999999999998</v>
      </c>
      <c r="D131" s="18" t="s">
        <v>29</v>
      </c>
      <c r="E131" s="25">
        <v>8.7899999999999991</v>
      </c>
      <c r="F131" s="25">
        <v>36.450000000000003</v>
      </c>
      <c r="G131" s="18" t="s">
        <v>29</v>
      </c>
      <c r="H131" s="25">
        <v>0.85</v>
      </c>
    </row>
    <row r="132" spans="1:8" x14ac:dyDescent="0.25">
      <c r="A132" s="16" t="s">
        <v>443</v>
      </c>
      <c r="B132" s="25">
        <v>2.5099999999999998</v>
      </c>
      <c r="C132" s="25">
        <v>2.44</v>
      </c>
      <c r="D132" s="25">
        <v>221.36</v>
      </c>
      <c r="E132" s="25">
        <v>1.94</v>
      </c>
      <c r="F132" s="25">
        <v>26.9</v>
      </c>
      <c r="G132" s="17">
        <v>0</v>
      </c>
      <c r="H132" s="25">
        <v>1.26</v>
      </c>
    </row>
    <row r="133" spans="1:8" x14ac:dyDescent="0.25">
      <c r="A133" s="16" t="s">
        <v>442</v>
      </c>
      <c r="B133" s="18" t="s">
        <v>29</v>
      </c>
      <c r="C133" s="18" t="s">
        <v>29</v>
      </c>
      <c r="D133" s="18" t="s">
        <v>29</v>
      </c>
      <c r="E133" s="18" t="s">
        <v>29</v>
      </c>
      <c r="F133" s="18" t="s">
        <v>29</v>
      </c>
      <c r="G133" s="18" t="s">
        <v>29</v>
      </c>
      <c r="H133" s="18" t="s">
        <v>29</v>
      </c>
    </row>
    <row r="134" spans="1:8" x14ac:dyDescent="0.25">
      <c r="A134" s="16" t="s">
        <v>441</v>
      </c>
      <c r="B134" s="25">
        <v>7.06</v>
      </c>
      <c r="C134" s="25">
        <v>2.46</v>
      </c>
      <c r="D134" s="18" t="s">
        <v>29</v>
      </c>
      <c r="E134" s="25">
        <v>5.69</v>
      </c>
      <c r="F134" s="25">
        <v>-4.3099999999999996</v>
      </c>
      <c r="G134" s="25">
        <v>0.2</v>
      </c>
      <c r="H134" s="25">
        <v>0.92</v>
      </c>
    </row>
    <row r="135" spans="1:8" x14ac:dyDescent="0.25">
      <c r="A135" s="16" t="s">
        <v>440</v>
      </c>
      <c r="B135" s="25">
        <v>2.34</v>
      </c>
      <c r="C135" s="25">
        <v>2.08</v>
      </c>
      <c r="D135" s="25">
        <v>3.09</v>
      </c>
      <c r="E135" s="17">
        <v>1</v>
      </c>
      <c r="F135" s="25">
        <v>8.3699999999999992</v>
      </c>
      <c r="G135" s="25">
        <v>0.87</v>
      </c>
      <c r="H135" s="25">
        <v>0.56999999999999995</v>
      </c>
    </row>
    <row r="136" spans="1:8" x14ac:dyDescent="0.25">
      <c r="A136" s="16" t="s">
        <v>439</v>
      </c>
      <c r="B136" s="17">
        <v>2</v>
      </c>
      <c r="C136" s="25">
        <v>1.67</v>
      </c>
      <c r="D136" s="25">
        <v>21.9</v>
      </c>
      <c r="E136" s="25">
        <v>0.82</v>
      </c>
      <c r="F136" s="25">
        <v>54.7</v>
      </c>
      <c r="G136" s="25">
        <v>0.21</v>
      </c>
      <c r="H136" s="25">
        <v>0.36</v>
      </c>
    </row>
    <row r="137" spans="1:8" x14ac:dyDescent="0.25">
      <c r="A137" s="16" t="s">
        <v>438</v>
      </c>
      <c r="B137" s="18" t="s">
        <v>29</v>
      </c>
      <c r="C137" s="18" t="s">
        <v>29</v>
      </c>
      <c r="D137" s="18" t="s">
        <v>29</v>
      </c>
      <c r="E137" s="18" t="s">
        <v>29</v>
      </c>
      <c r="F137" s="18" t="s">
        <v>29</v>
      </c>
      <c r="G137" s="18" t="s">
        <v>29</v>
      </c>
      <c r="H137" s="18" t="s">
        <v>29</v>
      </c>
    </row>
    <row r="138" spans="1:8" x14ac:dyDescent="0.25">
      <c r="A138" s="16" t="s">
        <v>437</v>
      </c>
      <c r="B138" s="18" t="s">
        <v>29</v>
      </c>
      <c r="C138" s="18" t="s">
        <v>29</v>
      </c>
      <c r="D138" s="18" t="s">
        <v>29</v>
      </c>
      <c r="E138" s="18" t="s">
        <v>29</v>
      </c>
      <c r="F138" s="18" t="s">
        <v>29</v>
      </c>
      <c r="G138" s="18" t="s">
        <v>29</v>
      </c>
      <c r="H138" s="18" t="s">
        <v>29</v>
      </c>
    </row>
    <row r="139" spans="1:8" x14ac:dyDescent="0.25">
      <c r="A139" s="16" t="s">
        <v>436</v>
      </c>
      <c r="B139" s="18" t="s">
        <v>29</v>
      </c>
      <c r="C139" s="18" t="s">
        <v>29</v>
      </c>
      <c r="D139" s="18" t="s">
        <v>29</v>
      </c>
      <c r="E139" s="18" t="s">
        <v>29</v>
      </c>
      <c r="F139" s="18" t="s">
        <v>29</v>
      </c>
      <c r="G139" s="18" t="s">
        <v>29</v>
      </c>
      <c r="H139" s="18" t="s">
        <v>29</v>
      </c>
    </row>
    <row r="140" spans="1:8" x14ac:dyDescent="0.25">
      <c r="A140" s="16" t="s">
        <v>435</v>
      </c>
      <c r="B140" s="18" t="s">
        <v>29</v>
      </c>
      <c r="C140" s="18" t="s">
        <v>29</v>
      </c>
      <c r="D140" s="18" t="s">
        <v>29</v>
      </c>
      <c r="E140" s="18" t="s">
        <v>29</v>
      </c>
      <c r="F140" s="18" t="s">
        <v>29</v>
      </c>
      <c r="G140" s="18" t="s">
        <v>29</v>
      </c>
      <c r="H140" s="18" t="s">
        <v>29</v>
      </c>
    </row>
    <row r="141" spans="1:8" x14ac:dyDescent="0.25">
      <c r="A141" s="16" t="s">
        <v>434</v>
      </c>
      <c r="B141" s="25">
        <v>25.57</v>
      </c>
      <c r="C141" s="25">
        <v>1.01</v>
      </c>
      <c r="D141" s="18" t="s">
        <v>29</v>
      </c>
      <c r="E141" s="25">
        <v>23.19</v>
      </c>
      <c r="F141" s="25">
        <v>-47.16</v>
      </c>
      <c r="G141" s="18" t="s">
        <v>29</v>
      </c>
      <c r="H141" s="25">
        <v>0.12</v>
      </c>
    </row>
    <row r="142" spans="1:8" x14ac:dyDescent="0.25">
      <c r="A142" s="16" t="s">
        <v>433</v>
      </c>
      <c r="B142" s="25">
        <v>0.06</v>
      </c>
      <c r="C142" s="25">
        <v>2.19</v>
      </c>
      <c r="D142" s="18" t="s">
        <v>29</v>
      </c>
      <c r="E142" s="18" t="s">
        <v>29</v>
      </c>
      <c r="F142" s="18" t="s">
        <v>29</v>
      </c>
      <c r="G142" s="18" t="s">
        <v>29</v>
      </c>
      <c r="H142" s="25">
        <v>1.47</v>
      </c>
    </row>
    <row r="143" spans="1:8" x14ac:dyDescent="0.25">
      <c r="A143" s="16" t="s">
        <v>432</v>
      </c>
      <c r="B143" s="25">
        <v>4.7</v>
      </c>
      <c r="C143" s="25">
        <v>2.97</v>
      </c>
      <c r="D143" s="18" t="s">
        <v>29</v>
      </c>
      <c r="E143" s="25">
        <v>3.58</v>
      </c>
      <c r="F143" s="25">
        <v>-34.64</v>
      </c>
      <c r="G143" s="18" t="s">
        <v>29</v>
      </c>
      <c r="H143" s="25">
        <v>0.48</v>
      </c>
    </row>
    <row r="144" spans="1:8" x14ac:dyDescent="0.25">
      <c r="A144" s="16" t="s">
        <v>431</v>
      </c>
      <c r="B144" s="25">
        <v>1.87</v>
      </c>
      <c r="C144" s="25">
        <v>3.47</v>
      </c>
      <c r="D144" s="25">
        <v>241.98</v>
      </c>
      <c r="E144" s="25">
        <v>1.42</v>
      </c>
      <c r="F144" s="25">
        <v>11.01</v>
      </c>
      <c r="G144" s="17">
        <v>0</v>
      </c>
      <c r="H144" s="25">
        <v>0.72</v>
      </c>
    </row>
    <row r="145" spans="1:8" x14ac:dyDescent="0.25">
      <c r="A145" s="16" t="s">
        <v>430</v>
      </c>
      <c r="B145" s="18" t="s">
        <v>29</v>
      </c>
      <c r="C145" s="18" t="s">
        <v>29</v>
      </c>
      <c r="D145" s="18" t="s">
        <v>29</v>
      </c>
      <c r="E145" s="18" t="s">
        <v>29</v>
      </c>
      <c r="F145" s="18" t="s">
        <v>29</v>
      </c>
      <c r="G145" s="18" t="s">
        <v>29</v>
      </c>
      <c r="H145" s="18" t="s">
        <v>29</v>
      </c>
    </row>
    <row r="146" spans="1:8" x14ac:dyDescent="0.25">
      <c r="A146" s="16" t="s">
        <v>429</v>
      </c>
      <c r="B146" s="25">
        <v>1.43</v>
      </c>
      <c r="C146" s="25">
        <v>4.55</v>
      </c>
      <c r="D146" s="25">
        <v>32.89</v>
      </c>
      <c r="E146" s="25">
        <v>0.89</v>
      </c>
      <c r="F146" s="25">
        <v>15.15</v>
      </c>
      <c r="G146" s="25">
        <v>0.49</v>
      </c>
      <c r="H146" s="25">
        <v>0.37</v>
      </c>
    </row>
    <row r="147" spans="1:8" x14ac:dyDescent="0.25">
      <c r="A147" s="16" t="s">
        <v>428</v>
      </c>
      <c r="B147" s="25">
        <v>3.17</v>
      </c>
      <c r="C147" s="25">
        <v>2.92</v>
      </c>
      <c r="D147" s="18" t="s">
        <v>29</v>
      </c>
      <c r="E147" s="25">
        <v>2.08</v>
      </c>
      <c r="F147" s="25">
        <v>-135.02000000000001</v>
      </c>
      <c r="G147" s="18" t="s">
        <v>29</v>
      </c>
      <c r="H147" s="25">
        <v>0.3</v>
      </c>
    </row>
    <row r="148" spans="1:8" x14ac:dyDescent="0.25">
      <c r="A148" s="16" t="s">
        <v>427</v>
      </c>
      <c r="B148" s="25">
        <v>5.23</v>
      </c>
      <c r="C148" s="25">
        <v>0.59</v>
      </c>
      <c r="D148" s="18" t="s">
        <v>29</v>
      </c>
      <c r="E148" s="25">
        <v>2.5499999999999998</v>
      </c>
      <c r="F148" s="25">
        <v>-150.74</v>
      </c>
      <c r="G148" s="25">
        <v>1.31</v>
      </c>
      <c r="H148" s="25">
        <v>0.1</v>
      </c>
    </row>
    <row r="149" spans="1:8" x14ac:dyDescent="0.25">
      <c r="A149" s="16" t="s">
        <v>426</v>
      </c>
      <c r="B149" s="18" t="s">
        <v>29</v>
      </c>
      <c r="C149" s="18" t="s">
        <v>29</v>
      </c>
      <c r="D149" s="18" t="s">
        <v>29</v>
      </c>
      <c r="E149" s="18" t="s">
        <v>29</v>
      </c>
      <c r="F149" s="18" t="s">
        <v>29</v>
      </c>
      <c r="G149" s="18" t="s">
        <v>29</v>
      </c>
      <c r="H149" s="18" t="s">
        <v>29</v>
      </c>
    </row>
    <row r="150" spans="1:8" x14ac:dyDescent="0.25">
      <c r="A150" s="16" t="s">
        <v>425</v>
      </c>
      <c r="B150" s="25">
        <v>5.1100000000000003</v>
      </c>
      <c r="C150" s="25">
        <v>2.59</v>
      </c>
      <c r="D150" s="25">
        <v>2.65</v>
      </c>
      <c r="E150" s="25">
        <v>4.5</v>
      </c>
      <c r="F150" s="25">
        <v>7.59</v>
      </c>
      <c r="G150" s="25">
        <v>0.78</v>
      </c>
      <c r="H150" s="25">
        <v>0.53</v>
      </c>
    </row>
    <row r="151" spans="1:8" x14ac:dyDescent="0.25">
      <c r="A151" s="16" t="s">
        <v>424</v>
      </c>
      <c r="B151" s="18" t="s">
        <v>29</v>
      </c>
      <c r="C151" s="18" t="s">
        <v>29</v>
      </c>
      <c r="D151" s="18" t="s">
        <v>29</v>
      </c>
      <c r="E151" s="18" t="s">
        <v>29</v>
      </c>
      <c r="F151" s="18" t="s">
        <v>29</v>
      </c>
      <c r="G151" s="18" t="s">
        <v>29</v>
      </c>
      <c r="H151" s="18" t="s">
        <v>29</v>
      </c>
    </row>
    <row r="152" spans="1:8" x14ac:dyDescent="0.25">
      <c r="A152" s="16" t="s">
        <v>423</v>
      </c>
      <c r="B152" s="18" t="s">
        <v>29</v>
      </c>
      <c r="C152" s="18" t="s">
        <v>29</v>
      </c>
      <c r="D152" s="18" t="s">
        <v>29</v>
      </c>
      <c r="E152" s="18" t="s">
        <v>29</v>
      </c>
      <c r="F152" s="18" t="s">
        <v>29</v>
      </c>
      <c r="G152" s="18" t="s">
        <v>29</v>
      </c>
      <c r="H152" s="18" t="s">
        <v>29</v>
      </c>
    </row>
    <row r="153" spans="1:8" x14ac:dyDescent="0.25">
      <c r="A153" s="16" t="s">
        <v>422</v>
      </c>
      <c r="B153" s="18" t="s">
        <v>29</v>
      </c>
      <c r="C153" s="18" t="s">
        <v>29</v>
      </c>
      <c r="D153" s="18" t="s">
        <v>29</v>
      </c>
      <c r="E153" s="18" t="s">
        <v>29</v>
      </c>
      <c r="F153" s="18" t="s">
        <v>29</v>
      </c>
      <c r="G153" s="18" t="s">
        <v>29</v>
      </c>
      <c r="H153" s="18" t="s">
        <v>29</v>
      </c>
    </row>
    <row r="154" spans="1:8" x14ac:dyDescent="0.25">
      <c r="A154" s="16" t="s">
        <v>421</v>
      </c>
      <c r="B154" s="18" t="s">
        <v>29</v>
      </c>
      <c r="C154" s="18" t="s">
        <v>29</v>
      </c>
      <c r="D154" s="18" t="s">
        <v>29</v>
      </c>
      <c r="E154" s="18" t="s">
        <v>29</v>
      </c>
      <c r="F154" s="18" t="s">
        <v>29</v>
      </c>
      <c r="G154" s="18" t="s">
        <v>29</v>
      </c>
      <c r="H154" s="18" t="s">
        <v>29</v>
      </c>
    </row>
    <row r="155" spans="1:8" x14ac:dyDescent="0.25">
      <c r="A155" s="16" t="s">
        <v>420</v>
      </c>
      <c r="B155" s="25">
        <v>2.4700000000000002</v>
      </c>
      <c r="C155" s="25">
        <v>4.6900000000000004</v>
      </c>
      <c r="D155" s="18" t="s">
        <v>29</v>
      </c>
      <c r="E155" s="25">
        <v>0.62</v>
      </c>
      <c r="F155" s="25">
        <v>8.81</v>
      </c>
      <c r="G155" s="25">
        <v>0.1</v>
      </c>
      <c r="H155" s="25">
        <v>1.25</v>
      </c>
    </row>
    <row r="156" spans="1:8" x14ac:dyDescent="0.25">
      <c r="A156" s="16" t="s">
        <v>419</v>
      </c>
      <c r="B156" s="25">
        <v>1.93</v>
      </c>
      <c r="C156" s="25">
        <v>6.62</v>
      </c>
      <c r="D156" s="18" t="s">
        <v>29</v>
      </c>
      <c r="E156" s="25">
        <v>1.59</v>
      </c>
      <c r="F156" s="25">
        <v>-119.93</v>
      </c>
      <c r="G156" s="25">
        <v>0.22</v>
      </c>
      <c r="H156" s="25">
        <v>0.16</v>
      </c>
    </row>
    <row r="157" spans="1:8" x14ac:dyDescent="0.25">
      <c r="A157" s="16" t="s">
        <v>418</v>
      </c>
      <c r="B157" s="25">
        <v>3.75</v>
      </c>
      <c r="C157" s="25">
        <v>3.31</v>
      </c>
      <c r="D157" s="18" t="s">
        <v>29</v>
      </c>
      <c r="E157" s="25">
        <v>2.88</v>
      </c>
      <c r="F157" s="25">
        <v>1.83</v>
      </c>
      <c r="G157" s="25">
        <v>0.19</v>
      </c>
      <c r="H157" s="25">
        <v>0.67</v>
      </c>
    </row>
    <row r="158" spans="1:8" x14ac:dyDescent="0.25">
      <c r="A158" s="16" t="s">
        <v>417</v>
      </c>
      <c r="B158" s="18" t="s">
        <v>29</v>
      </c>
      <c r="C158" s="18" t="s">
        <v>29</v>
      </c>
      <c r="D158" s="18" t="s">
        <v>29</v>
      </c>
      <c r="E158" s="18" t="s">
        <v>29</v>
      </c>
      <c r="F158" s="18" t="s">
        <v>29</v>
      </c>
      <c r="G158" s="18" t="s">
        <v>29</v>
      </c>
      <c r="H158" s="18" t="s">
        <v>29</v>
      </c>
    </row>
    <row r="159" spans="1:8" x14ac:dyDescent="0.25">
      <c r="A159" s="16" t="s">
        <v>416</v>
      </c>
      <c r="B159" s="25">
        <v>0.47</v>
      </c>
      <c r="C159" s="25">
        <v>1.34</v>
      </c>
      <c r="D159" s="18" t="s">
        <v>29</v>
      </c>
      <c r="E159" s="18" t="s">
        <v>29</v>
      </c>
      <c r="F159" s="18" t="s">
        <v>29</v>
      </c>
      <c r="G159" s="18" t="s">
        <v>29</v>
      </c>
      <c r="H159" s="25">
        <v>0.64</v>
      </c>
    </row>
    <row r="160" spans="1:8" x14ac:dyDescent="0.25">
      <c r="A160" s="16" t="s">
        <v>415</v>
      </c>
      <c r="B160" s="25">
        <v>1.1100000000000001</v>
      </c>
      <c r="C160" s="25">
        <v>3.24</v>
      </c>
      <c r="D160" s="25">
        <v>9.35</v>
      </c>
      <c r="E160" s="25">
        <v>0.89</v>
      </c>
      <c r="F160" s="25">
        <v>15.38</v>
      </c>
      <c r="G160" s="25">
        <v>0.08</v>
      </c>
      <c r="H160" s="25">
        <v>0.52</v>
      </c>
    </row>
    <row r="161" spans="1:8" x14ac:dyDescent="0.25">
      <c r="A161" s="16" t="s">
        <v>414</v>
      </c>
      <c r="B161" s="18" t="s">
        <v>29</v>
      </c>
      <c r="C161" s="18" t="s">
        <v>29</v>
      </c>
      <c r="D161" s="18" t="s">
        <v>29</v>
      </c>
      <c r="E161" s="18" t="s">
        <v>29</v>
      </c>
      <c r="F161" s="18" t="s">
        <v>29</v>
      </c>
      <c r="G161" s="18" t="s">
        <v>29</v>
      </c>
      <c r="H161" s="18" t="s">
        <v>29</v>
      </c>
    </row>
    <row r="162" spans="1:8" x14ac:dyDescent="0.25">
      <c r="A162" s="16" t="s">
        <v>413</v>
      </c>
      <c r="B162" s="25">
        <v>1.78</v>
      </c>
      <c r="C162" s="25">
        <v>3.32</v>
      </c>
      <c r="D162" s="25">
        <v>64.28</v>
      </c>
      <c r="E162" s="25">
        <v>0.83</v>
      </c>
      <c r="F162" s="25">
        <v>71.180000000000007</v>
      </c>
      <c r="G162" s="18" t="s">
        <v>29</v>
      </c>
      <c r="H162" s="25">
        <v>1.53</v>
      </c>
    </row>
    <row r="163" spans="1:8" x14ac:dyDescent="0.25">
      <c r="A163" s="16" t="s">
        <v>412</v>
      </c>
      <c r="B163" s="25">
        <v>3.48</v>
      </c>
      <c r="C163" s="25">
        <v>2.37</v>
      </c>
      <c r="D163" s="18" t="s">
        <v>29</v>
      </c>
      <c r="E163" s="18" t="s">
        <v>29</v>
      </c>
      <c r="F163" s="25">
        <v>23.45</v>
      </c>
      <c r="G163" s="25">
        <v>0.28000000000000003</v>
      </c>
      <c r="H163" s="25">
        <v>1.45</v>
      </c>
    </row>
    <row r="164" spans="1:8" x14ac:dyDescent="0.25">
      <c r="A164" s="16" t="s">
        <v>411</v>
      </c>
      <c r="B164" s="25">
        <v>1.67</v>
      </c>
      <c r="C164" s="25">
        <v>3.84</v>
      </c>
      <c r="D164" s="25">
        <v>0.02</v>
      </c>
      <c r="E164" s="25">
        <v>1.28</v>
      </c>
      <c r="F164" s="18" t="s">
        <v>29</v>
      </c>
      <c r="G164" s="18" t="s">
        <v>29</v>
      </c>
      <c r="H164" s="25">
        <v>0.33</v>
      </c>
    </row>
    <row r="165" spans="1:8" x14ac:dyDescent="0.25">
      <c r="A165" s="16" t="s">
        <v>410</v>
      </c>
      <c r="B165" s="25">
        <v>0.01</v>
      </c>
      <c r="C165" s="18" t="s">
        <v>29</v>
      </c>
      <c r="D165" s="18" t="s">
        <v>29</v>
      </c>
      <c r="E165" s="18" t="s">
        <v>29</v>
      </c>
      <c r="F165" s="18" t="s">
        <v>29</v>
      </c>
      <c r="G165" s="18" t="s">
        <v>29</v>
      </c>
      <c r="H165" s="25">
        <v>0.03</v>
      </c>
    </row>
    <row r="166" spans="1:8" x14ac:dyDescent="0.25">
      <c r="A166" s="16" t="s">
        <v>409</v>
      </c>
      <c r="B166" s="25">
        <v>2.25</v>
      </c>
      <c r="C166" s="25">
        <v>3.34</v>
      </c>
      <c r="D166" s="25">
        <v>3.54</v>
      </c>
      <c r="E166" s="25">
        <v>1.32</v>
      </c>
      <c r="F166" s="25">
        <v>1.76</v>
      </c>
      <c r="G166" s="25">
        <v>0.45</v>
      </c>
      <c r="H166" s="25">
        <v>0.49</v>
      </c>
    </row>
    <row r="167" spans="1:8" x14ac:dyDescent="0.25">
      <c r="A167" s="16" t="s">
        <v>408</v>
      </c>
      <c r="B167" s="18" t="s">
        <v>29</v>
      </c>
      <c r="C167" s="18" t="s">
        <v>29</v>
      </c>
      <c r="D167" s="18" t="s">
        <v>29</v>
      </c>
      <c r="E167" s="18" t="s">
        <v>29</v>
      </c>
      <c r="F167" s="18" t="s">
        <v>29</v>
      </c>
      <c r="G167" s="18" t="s">
        <v>29</v>
      </c>
      <c r="H167" s="18" t="s">
        <v>29</v>
      </c>
    </row>
    <row r="168" spans="1:8" x14ac:dyDescent="0.25">
      <c r="A168" s="16" t="s">
        <v>407</v>
      </c>
      <c r="B168" s="25">
        <v>1.35</v>
      </c>
      <c r="C168" s="25">
        <v>3.78</v>
      </c>
      <c r="D168" s="18" t="s">
        <v>29</v>
      </c>
      <c r="E168" s="18" t="s">
        <v>29</v>
      </c>
      <c r="F168" s="25">
        <v>-3.5</v>
      </c>
      <c r="G168" s="25">
        <v>0.59</v>
      </c>
      <c r="H168" s="25">
        <v>1.84</v>
      </c>
    </row>
    <row r="169" spans="1:8" x14ac:dyDescent="0.25">
      <c r="A169" s="16" t="s">
        <v>406</v>
      </c>
      <c r="B169" s="18" t="s">
        <v>29</v>
      </c>
      <c r="C169" s="18" t="s">
        <v>29</v>
      </c>
      <c r="D169" s="18" t="s">
        <v>29</v>
      </c>
      <c r="E169" s="18" t="s">
        <v>29</v>
      </c>
      <c r="F169" s="18" t="s">
        <v>29</v>
      </c>
      <c r="G169" s="18" t="s">
        <v>29</v>
      </c>
      <c r="H169" s="18" t="s">
        <v>29</v>
      </c>
    </row>
    <row r="170" spans="1:8" x14ac:dyDescent="0.25">
      <c r="A170" s="16" t="s">
        <v>405</v>
      </c>
      <c r="B170" s="18" t="s">
        <v>29</v>
      </c>
      <c r="C170" s="18" t="s">
        <v>29</v>
      </c>
      <c r="D170" s="18" t="s">
        <v>29</v>
      </c>
      <c r="E170" s="18" t="s">
        <v>29</v>
      </c>
      <c r="F170" s="18" t="s">
        <v>29</v>
      </c>
      <c r="G170" s="18" t="s">
        <v>29</v>
      </c>
      <c r="H170" s="18" t="s">
        <v>29</v>
      </c>
    </row>
    <row r="171" spans="1:8" x14ac:dyDescent="0.25">
      <c r="A171" s="16" t="s">
        <v>404</v>
      </c>
      <c r="B171" s="18" t="s">
        <v>29</v>
      </c>
      <c r="C171" s="18" t="s">
        <v>29</v>
      </c>
      <c r="D171" s="18" t="s">
        <v>29</v>
      </c>
      <c r="E171" s="18" t="s">
        <v>29</v>
      </c>
      <c r="F171" s="18" t="s">
        <v>29</v>
      </c>
      <c r="G171" s="18" t="s">
        <v>29</v>
      </c>
      <c r="H171" s="18" t="s">
        <v>29</v>
      </c>
    </row>
    <row r="172" spans="1:8" x14ac:dyDescent="0.25">
      <c r="A172" s="16" t="s">
        <v>403</v>
      </c>
      <c r="B172" s="18" t="s">
        <v>29</v>
      </c>
      <c r="C172" s="18" t="s">
        <v>29</v>
      </c>
      <c r="D172" s="18" t="s">
        <v>29</v>
      </c>
      <c r="E172" s="18" t="s">
        <v>29</v>
      </c>
      <c r="F172" s="18" t="s">
        <v>29</v>
      </c>
      <c r="G172" s="18" t="s">
        <v>29</v>
      </c>
      <c r="H172" s="18" t="s">
        <v>29</v>
      </c>
    </row>
    <row r="173" spans="1:8" x14ac:dyDescent="0.25">
      <c r="A173" s="16" t="s">
        <v>402</v>
      </c>
      <c r="B173" s="25">
        <v>15.15</v>
      </c>
      <c r="C173" s="25">
        <v>2.1800000000000002</v>
      </c>
      <c r="D173" s="18" t="s">
        <v>29</v>
      </c>
      <c r="E173" s="25">
        <v>10.17</v>
      </c>
      <c r="F173" s="25">
        <v>-50.49</v>
      </c>
      <c r="G173" s="25">
        <v>0.01</v>
      </c>
      <c r="H173" s="25">
        <v>7.0000000000000007E-2</v>
      </c>
    </row>
    <row r="174" spans="1:8" x14ac:dyDescent="0.25">
      <c r="A174" s="16" t="s">
        <v>401</v>
      </c>
      <c r="B174" s="18" t="s">
        <v>29</v>
      </c>
      <c r="C174" s="18" t="s">
        <v>29</v>
      </c>
      <c r="D174" s="18" t="s">
        <v>29</v>
      </c>
      <c r="E174" s="18" t="s">
        <v>29</v>
      </c>
      <c r="F174" s="18" t="s">
        <v>29</v>
      </c>
      <c r="G174" s="18" t="s">
        <v>29</v>
      </c>
      <c r="H174" s="18" t="s">
        <v>29</v>
      </c>
    </row>
    <row r="175" spans="1:8" x14ac:dyDescent="0.25">
      <c r="A175" s="16" t="s">
        <v>400</v>
      </c>
      <c r="B175" s="18" t="s">
        <v>29</v>
      </c>
      <c r="C175" s="18" t="s">
        <v>29</v>
      </c>
      <c r="D175" s="18" t="s">
        <v>29</v>
      </c>
      <c r="E175" s="18" t="s">
        <v>29</v>
      </c>
      <c r="F175" s="18" t="s">
        <v>29</v>
      </c>
      <c r="G175" s="18" t="s">
        <v>29</v>
      </c>
      <c r="H175" s="18" t="s">
        <v>29</v>
      </c>
    </row>
    <row r="176" spans="1:8" x14ac:dyDescent="0.25">
      <c r="A176" s="16" t="s">
        <v>399</v>
      </c>
      <c r="B176" s="25">
        <v>5.42</v>
      </c>
      <c r="C176" s="25">
        <v>28.05</v>
      </c>
      <c r="D176" s="25">
        <v>68.760000000000005</v>
      </c>
      <c r="E176" s="25">
        <v>5.27</v>
      </c>
      <c r="F176" s="25">
        <v>7.72</v>
      </c>
      <c r="G176" s="25">
        <v>0.02</v>
      </c>
      <c r="H176" s="25">
        <v>0.49</v>
      </c>
    </row>
    <row r="177" spans="1:8" x14ac:dyDescent="0.25">
      <c r="A177" s="16" t="s">
        <v>398</v>
      </c>
      <c r="B177" s="18" t="s">
        <v>29</v>
      </c>
      <c r="C177" s="18" t="s">
        <v>29</v>
      </c>
      <c r="D177" s="18" t="s">
        <v>29</v>
      </c>
      <c r="E177" s="18" t="s">
        <v>29</v>
      </c>
      <c r="F177" s="18" t="s">
        <v>29</v>
      </c>
      <c r="G177" s="18" t="s">
        <v>29</v>
      </c>
      <c r="H177" s="18" t="s">
        <v>29</v>
      </c>
    </row>
    <row r="178" spans="1:8" x14ac:dyDescent="0.25">
      <c r="A178" s="16" t="s">
        <v>397</v>
      </c>
      <c r="B178" s="25">
        <v>2.52</v>
      </c>
      <c r="C178" s="25">
        <v>6.73</v>
      </c>
      <c r="D178" s="18" t="s">
        <v>29</v>
      </c>
      <c r="E178" s="25">
        <v>2.21</v>
      </c>
      <c r="F178" s="25">
        <v>11.22</v>
      </c>
      <c r="G178" s="17">
        <v>0</v>
      </c>
      <c r="H178" s="25">
        <v>0.81</v>
      </c>
    </row>
    <row r="179" spans="1:8" x14ac:dyDescent="0.25">
      <c r="A179" s="16" t="s">
        <v>396</v>
      </c>
      <c r="B179" s="25">
        <v>1.03</v>
      </c>
      <c r="C179" s="25">
        <v>15.98</v>
      </c>
      <c r="D179" s="18" t="s">
        <v>29</v>
      </c>
      <c r="E179" s="18" t="s">
        <v>29</v>
      </c>
      <c r="F179" s="18" t="s">
        <v>29</v>
      </c>
      <c r="G179" s="18" t="s">
        <v>29</v>
      </c>
      <c r="H179" s="25">
        <v>0.63</v>
      </c>
    </row>
    <row r="180" spans="1:8" x14ac:dyDescent="0.25">
      <c r="A180" s="16" t="s">
        <v>395</v>
      </c>
      <c r="B180" s="25">
        <v>4.9400000000000004</v>
      </c>
      <c r="C180" s="18" t="s">
        <v>29</v>
      </c>
      <c r="D180" s="18" t="s">
        <v>29</v>
      </c>
      <c r="E180" s="25">
        <v>2.21</v>
      </c>
      <c r="F180" s="25">
        <v>-142.58000000000001</v>
      </c>
      <c r="G180" s="18" t="s">
        <v>29</v>
      </c>
      <c r="H180" s="25">
        <v>0.16</v>
      </c>
    </row>
    <row r="181" spans="1:8" x14ac:dyDescent="0.25">
      <c r="A181" s="16" t="s">
        <v>394</v>
      </c>
      <c r="B181" s="18" t="s">
        <v>29</v>
      </c>
      <c r="C181" s="18" t="s">
        <v>29</v>
      </c>
      <c r="D181" s="18" t="s">
        <v>29</v>
      </c>
      <c r="E181" s="18" t="s">
        <v>29</v>
      </c>
      <c r="F181" s="18" t="s">
        <v>29</v>
      </c>
      <c r="G181" s="18" t="s">
        <v>29</v>
      </c>
      <c r="H181" s="18" t="s">
        <v>29</v>
      </c>
    </row>
    <row r="182" spans="1:8" x14ac:dyDescent="0.25">
      <c r="A182" s="16" t="s">
        <v>393</v>
      </c>
      <c r="B182" s="18" t="s">
        <v>29</v>
      </c>
      <c r="C182" s="18" t="s">
        <v>29</v>
      </c>
      <c r="D182" s="18" t="s">
        <v>29</v>
      </c>
      <c r="E182" s="18" t="s">
        <v>29</v>
      </c>
      <c r="F182" s="18" t="s">
        <v>29</v>
      </c>
      <c r="G182" s="18" t="s">
        <v>29</v>
      </c>
      <c r="H182" s="18" t="s">
        <v>29</v>
      </c>
    </row>
    <row r="183" spans="1:8" x14ac:dyDescent="0.25">
      <c r="A183" s="16" t="s">
        <v>392</v>
      </c>
      <c r="B183" s="18" t="s">
        <v>29</v>
      </c>
      <c r="C183" s="18" t="s">
        <v>29</v>
      </c>
      <c r="D183" s="18" t="s">
        <v>29</v>
      </c>
      <c r="E183" s="18" t="s">
        <v>29</v>
      </c>
      <c r="F183" s="18" t="s">
        <v>29</v>
      </c>
      <c r="G183" s="18" t="s">
        <v>29</v>
      </c>
      <c r="H183" s="18" t="s">
        <v>29</v>
      </c>
    </row>
    <row r="184" spans="1:8" x14ac:dyDescent="0.25">
      <c r="A184" s="16" t="s">
        <v>391</v>
      </c>
      <c r="B184" s="25">
        <v>7.67</v>
      </c>
      <c r="C184" s="25">
        <v>3.43</v>
      </c>
      <c r="D184" s="18" t="s">
        <v>29</v>
      </c>
      <c r="E184" s="25">
        <v>7.06</v>
      </c>
      <c r="F184" s="25">
        <v>-7.91</v>
      </c>
      <c r="G184" s="25">
        <v>0.6</v>
      </c>
      <c r="H184" s="25">
        <v>0.28999999999999998</v>
      </c>
    </row>
    <row r="185" spans="1:8" x14ac:dyDescent="0.25">
      <c r="A185" s="16" t="s">
        <v>390</v>
      </c>
      <c r="B185" s="18" t="s">
        <v>29</v>
      </c>
      <c r="C185" s="18" t="s">
        <v>29</v>
      </c>
      <c r="D185" s="18" t="s">
        <v>29</v>
      </c>
      <c r="E185" s="18" t="s">
        <v>29</v>
      </c>
      <c r="F185" s="18" t="s">
        <v>29</v>
      </c>
      <c r="G185" s="18" t="s">
        <v>29</v>
      </c>
      <c r="H185" s="18" t="s">
        <v>29</v>
      </c>
    </row>
    <row r="186" spans="1:8" x14ac:dyDescent="0.25">
      <c r="A186" s="16" t="s">
        <v>389</v>
      </c>
      <c r="B186" s="25">
        <v>0.79</v>
      </c>
      <c r="C186" s="25">
        <v>2.2200000000000002</v>
      </c>
      <c r="D186" s="18" t="s">
        <v>29</v>
      </c>
      <c r="E186" s="18" t="s">
        <v>29</v>
      </c>
      <c r="F186" s="18" t="s">
        <v>29</v>
      </c>
      <c r="G186" s="18" t="s">
        <v>29</v>
      </c>
      <c r="H186" s="25">
        <v>0.14000000000000001</v>
      </c>
    </row>
    <row r="187" spans="1:8" x14ac:dyDescent="0.25">
      <c r="A187" s="16" t="s">
        <v>388</v>
      </c>
      <c r="B187" s="25">
        <v>6.17</v>
      </c>
      <c r="C187" s="25">
        <v>1.03</v>
      </c>
      <c r="D187" s="18" t="s">
        <v>29</v>
      </c>
      <c r="E187" s="25">
        <v>4.34</v>
      </c>
      <c r="F187" s="25">
        <v>9.19</v>
      </c>
      <c r="G187" s="18" t="s">
        <v>29</v>
      </c>
      <c r="H187" s="25">
        <v>0.53</v>
      </c>
    </row>
    <row r="188" spans="1:8" x14ac:dyDescent="0.25">
      <c r="A188" s="16" t="s">
        <v>387</v>
      </c>
      <c r="B188" s="18" t="s">
        <v>29</v>
      </c>
      <c r="C188" s="18" t="s">
        <v>29</v>
      </c>
      <c r="D188" s="18" t="s">
        <v>29</v>
      </c>
      <c r="E188" s="18" t="s">
        <v>29</v>
      </c>
      <c r="F188" s="18" t="s">
        <v>29</v>
      </c>
      <c r="G188" s="18" t="s">
        <v>29</v>
      </c>
      <c r="H188" s="18" t="s">
        <v>29</v>
      </c>
    </row>
    <row r="189" spans="1:8" x14ac:dyDescent="0.25">
      <c r="A189" s="16" t="s">
        <v>386</v>
      </c>
      <c r="B189" s="18" t="s">
        <v>29</v>
      </c>
      <c r="C189" s="18" t="s">
        <v>29</v>
      </c>
      <c r="D189" s="18" t="s">
        <v>29</v>
      </c>
      <c r="E189" s="18" t="s">
        <v>29</v>
      </c>
      <c r="F189" s="18" t="s">
        <v>29</v>
      </c>
      <c r="G189" s="18" t="s">
        <v>29</v>
      </c>
      <c r="H189" s="18" t="s">
        <v>29</v>
      </c>
    </row>
    <row r="190" spans="1:8" x14ac:dyDescent="0.25">
      <c r="A190" s="16" t="s">
        <v>385</v>
      </c>
      <c r="B190" s="18" t="s">
        <v>29</v>
      </c>
      <c r="C190" s="18" t="s">
        <v>29</v>
      </c>
      <c r="D190" s="18" t="s">
        <v>29</v>
      </c>
      <c r="E190" s="18" t="s">
        <v>29</v>
      </c>
      <c r="F190" s="18" t="s">
        <v>29</v>
      </c>
      <c r="G190" s="18" t="s">
        <v>29</v>
      </c>
      <c r="H190" s="18" t="s">
        <v>29</v>
      </c>
    </row>
    <row r="191" spans="1:8" x14ac:dyDescent="0.25">
      <c r="A191" s="16" t="s">
        <v>384</v>
      </c>
      <c r="B191" s="18" t="s">
        <v>29</v>
      </c>
      <c r="C191" s="18" t="s">
        <v>29</v>
      </c>
      <c r="D191" s="18" t="s">
        <v>29</v>
      </c>
      <c r="E191" s="18" t="s">
        <v>29</v>
      </c>
      <c r="F191" s="18" t="s">
        <v>29</v>
      </c>
      <c r="G191" s="18" t="s">
        <v>29</v>
      </c>
      <c r="H191" s="18" t="s">
        <v>29</v>
      </c>
    </row>
    <row r="192" spans="1:8" x14ac:dyDescent="0.25">
      <c r="A192" s="16" t="s">
        <v>383</v>
      </c>
      <c r="B192" s="18" t="s">
        <v>29</v>
      </c>
      <c r="C192" s="18" t="s">
        <v>29</v>
      </c>
      <c r="D192" s="18" t="s">
        <v>29</v>
      </c>
      <c r="E192" s="18" t="s">
        <v>29</v>
      </c>
      <c r="F192" s="18" t="s">
        <v>29</v>
      </c>
      <c r="G192" s="18" t="s">
        <v>29</v>
      </c>
      <c r="H192" s="18" t="s">
        <v>29</v>
      </c>
    </row>
    <row r="193" spans="1:8" x14ac:dyDescent="0.25">
      <c r="A193" s="16" t="s">
        <v>382</v>
      </c>
      <c r="B193" s="18" t="s">
        <v>29</v>
      </c>
      <c r="C193" s="18" t="s">
        <v>29</v>
      </c>
      <c r="D193" s="18" t="s">
        <v>29</v>
      </c>
      <c r="E193" s="18" t="s">
        <v>29</v>
      </c>
      <c r="F193" s="18" t="s">
        <v>29</v>
      </c>
      <c r="G193" s="18" t="s">
        <v>29</v>
      </c>
      <c r="H193" s="18" t="s">
        <v>29</v>
      </c>
    </row>
    <row r="194" spans="1:8" x14ac:dyDescent="0.25">
      <c r="A194" s="16" t="s">
        <v>381</v>
      </c>
      <c r="B194" s="25">
        <v>0.04</v>
      </c>
      <c r="C194" s="18" t="s">
        <v>29</v>
      </c>
      <c r="D194" s="18" t="s">
        <v>29</v>
      </c>
      <c r="E194" s="18" t="s">
        <v>29</v>
      </c>
      <c r="F194" s="18" t="s">
        <v>29</v>
      </c>
      <c r="G194" s="18" t="s">
        <v>29</v>
      </c>
      <c r="H194" s="25">
        <v>1.28</v>
      </c>
    </row>
    <row r="195" spans="1:8" x14ac:dyDescent="0.25">
      <c r="A195" s="16" t="s">
        <v>380</v>
      </c>
      <c r="B195" s="25">
        <v>2.74</v>
      </c>
      <c r="C195" s="25">
        <v>1.59</v>
      </c>
      <c r="D195" s="25">
        <v>3.38</v>
      </c>
      <c r="E195" s="25">
        <v>1.23</v>
      </c>
      <c r="F195" s="25">
        <v>11.86</v>
      </c>
      <c r="G195" s="25">
        <v>0.97</v>
      </c>
      <c r="H195" s="25">
        <v>0.55000000000000004</v>
      </c>
    </row>
    <row r="196" spans="1:8" x14ac:dyDescent="0.25">
      <c r="A196" s="16" t="s">
        <v>379</v>
      </c>
      <c r="B196" s="25">
        <v>2.31</v>
      </c>
      <c r="C196" s="25">
        <v>3.93</v>
      </c>
      <c r="D196" s="25">
        <v>25.89</v>
      </c>
      <c r="E196" s="25">
        <v>1.55</v>
      </c>
      <c r="F196" s="25">
        <v>17.649999999999999</v>
      </c>
      <c r="G196" s="25">
        <v>0.38</v>
      </c>
      <c r="H196" s="25">
        <v>0.69</v>
      </c>
    </row>
    <row r="197" spans="1:8" x14ac:dyDescent="0.25">
      <c r="A197" s="16" t="s">
        <v>378</v>
      </c>
      <c r="B197" s="18" t="s">
        <v>29</v>
      </c>
      <c r="C197" s="18" t="s">
        <v>29</v>
      </c>
      <c r="D197" s="18" t="s">
        <v>29</v>
      </c>
      <c r="E197" s="18" t="s">
        <v>29</v>
      </c>
      <c r="F197" s="18" t="s">
        <v>29</v>
      </c>
      <c r="G197" s="18" t="s">
        <v>29</v>
      </c>
      <c r="H197" s="18" t="s">
        <v>29</v>
      </c>
    </row>
    <row r="198" spans="1:8" x14ac:dyDescent="0.25">
      <c r="A198" s="16" t="s">
        <v>377</v>
      </c>
      <c r="B198" s="18" t="s">
        <v>29</v>
      </c>
      <c r="C198" s="18" t="s">
        <v>29</v>
      </c>
      <c r="D198" s="18" t="s">
        <v>29</v>
      </c>
      <c r="E198" s="18" t="s">
        <v>29</v>
      </c>
      <c r="F198" s="18" t="s">
        <v>29</v>
      </c>
      <c r="G198" s="18" t="s">
        <v>29</v>
      </c>
      <c r="H198" s="18" t="s">
        <v>29</v>
      </c>
    </row>
    <row r="199" spans="1:8" x14ac:dyDescent="0.25">
      <c r="A199" s="16" t="s">
        <v>376</v>
      </c>
      <c r="B199" s="25">
        <v>2.4300000000000002</v>
      </c>
      <c r="C199" s="25">
        <v>2.06</v>
      </c>
      <c r="D199" s="25">
        <v>1.34</v>
      </c>
      <c r="E199" s="25">
        <v>0.87</v>
      </c>
      <c r="F199" s="25">
        <v>-0.36</v>
      </c>
      <c r="G199" s="25">
        <v>0.57999999999999996</v>
      </c>
      <c r="H199" s="25">
        <v>0.75</v>
      </c>
    </row>
    <row r="200" spans="1:8" x14ac:dyDescent="0.25">
      <c r="A200" s="16" t="s">
        <v>375</v>
      </c>
      <c r="B200" s="25">
        <v>1.31</v>
      </c>
      <c r="C200" s="25">
        <v>0.01</v>
      </c>
      <c r="D200" s="18" t="s">
        <v>29</v>
      </c>
      <c r="E200" s="18" t="s">
        <v>29</v>
      </c>
      <c r="F200" s="18" t="s">
        <v>29</v>
      </c>
      <c r="G200" s="18" t="s">
        <v>29</v>
      </c>
      <c r="H200" s="25">
        <v>0.01</v>
      </c>
    </row>
    <row r="201" spans="1:8" x14ac:dyDescent="0.25">
      <c r="A201" s="16" t="s">
        <v>374</v>
      </c>
      <c r="B201" s="18" t="s">
        <v>29</v>
      </c>
      <c r="C201" s="18" t="s">
        <v>29</v>
      </c>
      <c r="D201" s="18" t="s">
        <v>29</v>
      </c>
      <c r="E201" s="18" t="s">
        <v>29</v>
      </c>
      <c r="F201" s="18" t="s">
        <v>29</v>
      </c>
      <c r="G201" s="18" t="s">
        <v>29</v>
      </c>
      <c r="H201" s="18" t="s">
        <v>29</v>
      </c>
    </row>
    <row r="202" spans="1:8" x14ac:dyDescent="0.25">
      <c r="A202" s="16" t="s">
        <v>373</v>
      </c>
      <c r="B202" s="18" t="s">
        <v>29</v>
      </c>
      <c r="C202" s="18" t="s">
        <v>29</v>
      </c>
      <c r="D202" s="18" t="s">
        <v>29</v>
      </c>
      <c r="E202" s="18" t="s">
        <v>29</v>
      </c>
      <c r="F202" s="18" t="s">
        <v>29</v>
      </c>
      <c r="G202" s="18" t="s">
        <v>29</v>
      </c>
      <c r="H202" s="18" t="s">
        <v>29</v>
      </c>
    </row>
    <row r="203" spans="1:8" x14ac:dyDescent="0.25">
      <c r="A203" s="16" t="s">
        <v>372</v>
      </c>
      <c r="B203" s="25">
        <v>5.44</v>
      </c>
      <c r="C203" s="25">
        <v>2.54</v>
      </c>
      <c r="D203" s="18" t="s">
        <v>29</v>
      </c>
      <c r="E203" s="25">
        <v>4.21</v>
      </c>
      <c r="F203" s="25">
        <v>5.27</v>
      </c>
      <c r="G203" s="17">
        <v>0</v>
      </c>
      <c r="H203" s="25">
        <v>0.35</v>
      </c>
    </row>
    <row r="204" spans="1:8" x14ac:dyDescent="0.25">
      <c r="A204" s="16" t="s">
        <v>371</v>
      </c>
      <c r="B204" s="18" t="s">
        <v>29</v>
      </c>
      <c r="C204" s="18" t="s">
        <v>29</v>
      </c>
      <c r="D204" s="18" t="s">
        <v>29</v>
      </c>
      <c r="E204" s="18" t="s">
        <v>29</v>
      </c>
      <c r="F204" s="18" t="s">
        <v>29</v>
      </c>
      <c r="G204" s="18" t="s">
        <v>29</v>
      </c>
      <c r="H204" s="18" t="s">
        <v>29</v>
      </c>
    </row>
    <row r="205" spans="1:8" x14ac:dyDescent="0.25">
      <c r="A205" s="16" t="s">
        <v>370</v>
      </c>
      <c r="B205" s="18" t="s">
        <v>29</v>
      </c>
      <c r="C205" s="18" t="s">
        <v>29</v>
      </c>
      <c r="D205" s="18" t="s">
        <v>29</v>
      </c>
      <c r="E205" s="18" t="s">
        <v>29</v>
      </c>
      <c r="F205" s="18" t="s">
        <v>29</v>
      </c>
      <c r="G205" s="18" t="s">
        <v>29</v>
      </c>
      <c r="H205" s="18" t="s">
        <v>29</v>
      </c>
    </row>
    <row r="206" spans="1:8" x14ac:dyDescent="0.25">
      <c r="A206" s="16" t="s">
        <v>369</v>
      </c>
      <c r="B206" s="18" t="s">
        <v>29</v>
      </c>
      <c r="C206" s="18" t="s">
        <v>29</v>
      </c>
      <c r="D206" s="18" t="s">
        <v>29</v>
      </c>
      <c r="E206" s="18" t="s">
        <v>29</v>
      </c>
      <c r="F206" s="18" t="s">
        <v>29</v>
      </c>
      <c r="G206" s="18" t="s">
        <v>29</v>
      </c>
      <c r="H206" s="18" t="s">
        <v>29</v>
      </c>
    </row>
    <row r="207" spans="1:8" x14ac:dyDescent="0.25">
      <c r="A207" s="16" t="s">
        <v>368</v>
      </c>
      <c r="B207" s="18" t="s">
        <v>29</v>
      </c>
      <c r="C207" s="18" t="s">
        <v>29</v>
      </c>
      <c r="D207" s="18" t="s">
        <v>29</v>
      </c>
      <c r="E207" s="18" t="s">
        <v>29</v>
      </c>
      <c r="F207" s="18" t="s">
        <v>29</v>
      </c>
      <c r="G207" s="18" t="s">
        <v>29</v>
      </c>
      <c r="H207" s="18" t="s">
        <v>29</v>
      </c>
    </row>
    <row r="208" spans="1:8" x14ac:dyDescent="0.25">
      <c r="A208" s="16" t="s">
        <v>367</v>
      </c>
      <c r="B208" s="25">
        <v>0.26</v>
      </c>
      <c r="C208" s="25">
        <v>12.97</v>
      </c>
      <c r="D208" s="18" t="s">
        <v>29</v>
      </c>
      <c r="E208" s="18" t="s">
        <v>29</v>
      </c>
      <c r="F208" s="25">
        <v>-476.08</v>
      </c>
      <c r="G208" s="18" t="s">
        <v>29</v>
      </c>
      <c r="H208" s="25">
        <v>0.82</v>
      </c>
    </row>
    <row r="209" spans="1:8" x14ac:dyDescent="0.25">
      <c r="A209" s="16" t="s">
        <v>366</v>
      </c>
      <c r="B209" s="25">
        <v>3.36</v>
      </c>
      <c r="C209" s="25">
        <v>2.48</v>
      </c>
      <c r="D209" s="18" t="s">
        <v>29</v>
      </c>
      <c r="E209" s="25">
        <v>2.37</v>
      </c>
      <c r="F209" s="25">
        <v>-29.19</v>
      </c>
      <c r="G209" s="18" t="s">
        <v>29</v>
      </c>
      <c r="H209" s="25">
        <v>0.56999999999999995</v>
      </c>
    </row>
    <row r="210" spans="1:8" x14ac:dyDescent="0.25">
      <c r="A210" s="16" t="s">
        <v>365</v>
      </c>
      <c r="B210" s="25">
        <v>7.54</v>
      </c>
      <c r="C210" s="25">
        <v>1.29</v>
      </c>
      <c r="D210" s="18" t="s">
        <v>29</v>
      </c>
      <c r="E210" s="25">
        <v>5.15</v>
      </c>
      <c r="F210" s="25">
        <v>-60.69</v>
      </c>
      <c r="G210" s="18" t="s">
        <v>29</v>
      </c>
      <c r="H210" s="25">
        <v>0.19</v>
      </c>
    </row>
    <row r="211" spans="1:8" x14ac:dyDescent="0.25">
      <c r="A211" s="16" t="s">
        <v>364</v>
      </c>
      <c r="B211" s="25">
        <v>5.13</v>
      </c>
      <c r="C211" s="25">
        <v>2.73</v>
      </c>
      <c r="D211" s="25">
        <v>143.63999999999999</v>
      </c>
      <c r="E211" s="25">
        <v>3.31</v>
      </c>
      <c r="F211" s="25">
        <v>6.61</v>
      </c>
      <c r="G211" s="18" t="s">
        <v>29</v>
      </c>
      <c r="H211" s="25">
        <v>0.72</v>
      </c>
    </row>
    <row r="212" spans="1:8" x14ac:dyDescent="0.25">
      <c r="A212" s="16" t="s">
        <v>363</v>
      </c>
      <c r="B212" s="25">
        <v>1.25</v>
      </c>
      <c r="C212" s="25">
        <v>5.54</v>
      </c>
      <c r="D212" s="25">
        <v>31.73</v>
      </c>
      <c r="E212" s="25">
        <v>0.66</v>
      </c>
      <c r="F212" s="25">
        <v>112.68</v>
      </c>
      <c r="G212" s="25">
        <v>1.34</v>
      </c>
      <c r="H212" s="25">
        <v>1.36</v>
      </c>
    </row>
    <row r="213" spans="1:8" x14ac:dyDescent="0.25">
      <c r="A213" s="16" t="s">
        <v>362</v>
      </c>
      <c r="B213" s="25">
        <v>2.72</v>
      </c>
      <c r="C213" s="25">
        <v>2.0099999999999998</v>
      </c>
      <c r="D213" s="25">
        <v>12.72</v>
      </c>
      <c r="E213" s="25">
        <v>1.69</v>
      </c>
      <c r="F213" s="25">
        <v>3.34</v>
      </c>
      <c r="G213" s="17">
        <v>0</v>
      </c>
      <c r="H213" s="25">
        <v>0.85</v>
      </c>
    </row>
    <row r="214" spans="1:8" x14ac:dyDescent="0.25">
      <c r="A214" s="16" t="s">
        <v>361</v>
      </c>
      <c r="B214" s="18" t="s">
        <v>29</v>
      </c>
      <c r="C214" s="18" t="s">
        <v>29</v>
      </c>
      <c r="D214" s="18" t="s">
        <v>29</v>
      </c>
      <c r="E214" s="18" t="s">
        <v>29</v>
      </c>
      <c r="F214" s="18" t="s">
        <v>29</v>
      </c>
      <c r="G214" s="18" t="s">
        <v>29</v>
      </c>
      <c r="H214" s="18" t="s">
        <v>29</v>
      </c>
    </row>
    <row r="215" spans="1:8" x14ac:dyDescent="0.25">
      <c r="A215" s="16" t="s">
        <v>360</v>
      </c>
      <c r="B215" s="18" t="s">
        <v>29</v>
      </c>
      <c r="C215" s="18" t="s">
        <v>29</v>
      </c>
      <c r="D215" s="18" t="s">
        <v>29</v>
      </c>
      <c r="E215" s="18" t="s">
        <v>29</v>
      </c>
      <c r="F215" s="18" t="s">
        <v>29</v>
      </c>
      <c r="G215" s="18" t="s">
        <v>29</v>
      </c>
      <c r="H215" s="18" t="s">
        <v>29</v>
      </c>
    </row>
    <row r="216" spans="1:8" x14ac:dyDescent="0.25">
      <c r="A216" s="16" t="s">
        <v>359</v>
      </c>
      <c r="B216" s="18" t="s">
        <v>29</v>
      </c>
      <c r="C216" s="18" t="s">
        <v>29</v>
      </c>
      <c r="D216" s="18" t="s">
        <v>29</v>
      </c>
      <c r="E216" s="18" t="s">
        <v>29</v>
      </c>
      <c r="F216" s="18" t="s">
        <v>29</v>
      </c>
      <c r="G216" s="18" t="s">
        <v>29</v>
      </c>
      <c r="H216" s="18" t="s">
        <v>29</v>
      </c>
    </row>
    <row r="217" spans="1:8" x14ac:dyDescent="0.25">
      <c r="A217" s="16" t="s">
        <v>358</v>
      </c>
      <c r="B217" s="18" t="s">
        <v>29</v>
      </c>
      <c r="C217" s="18" t="s">
        <v>29</v>
      </c>
      <c r="D217" s="18" t="s">
        <v>29</v>
      </c>
      <c r="E217" s="18" t="s">
        <v>29</v>
      </c>
      <c r="F217" s="18" t="s">
        <v>29</v>
      </c>
      <c r="G217" s="18" t="s">
        <v>29</v>
      </c>
      <c r="H217" s="18" t="s">
        <v>29</v>
      </c>
    </row>
    <row r="218" spans="1:8" x14ac:dyDescent="0.25">
      <c r="A218" s="16" t="s">
        <v>357</v>
      </c>
      <c r="B218" s="18" t="s">
        <v>29</v>
      </c>
      <c r="C218" s="18" t="s">
        <v>29</v>
      </c>
      <c r="D218" s="18" t="s">
        <v>29</v>
      </c>
      <c r="E218" s="18" t="s">
        <v>29</v>
      </c>
      <c r="F218" s="18" t="s">
        <v>29</v>
      </c>
      <c r="G218" s="18" t="s">
        <v>29</v>
      </c>
      <c r="H218" s="18" t="s">
        <v>29</v>
      </c>
    </row>
    <row r="219" spans="1:8" x14ac:dyDescent="0.25">
      <c r="A219" s="16" t="s">
        <v>356</v>
      </c>
      <c r="B219" s="25">
        <v>5.77</v>
      </c>
      <c r="C219" s="25">
        <v>1.56</v>
      </c>
      <c r="D219" s="25">
        <v>76.91</v>
      </c>
      <c r="E219" s="25">
        <v>5.14</v>
      </c>
      <c r="F219" s="25">
        <v>4.4800000000000004</v>
      </c>
      <c r="G219" s="18" t="s">
        <v>29</v>
      </c>
      <c r="H219" s="25">
        <v>1.05</v>
      </c>
    </row>
    <row r="220" spans="1:8" x14ac:dyDescent="0.25">
      <c r="A220" s="16" t="s">
        <v>355</v>
      </c>
      <c r="B220" s="18" t="s">
        <v>29</v>
      </c>
      <c r="C220" s="18" t="s">
        <v>29</v>
      </c>
      <c r="D220" s="18" t="s">
        <v>29</v>
      </c>
      <c r="E220" s="18" t="s">
        <v>29</v>
      </c>
      <c r="F220" s="18" t="s">
        <v>29</v>
      </c>
      <c r="G220" s="18" t="s">
        <v>29</v>
      </c>
      <c r="H220" s="18" t="s">
        <v>29</v>
      </c>
    </row>
    <row r="221" spans="1:8" x14ac:dyDescent="0.25">
      <c r="A221" s="16" t="s">
        <v>354</v>
      </c>
      <c r="B221" s="25">
        <v>1.71</v>
      </c>
      <c r="C221" s="25">
        <v>12.16</v>
      </c>
      <c r="D221" s="25">
        <v>2.0499999999999998</v>
      </c>
      <c r="E221" s="25">
        <v>0.62</v>
      </c>
      <c r="F221" s="25">
        <v>3.19</v>
      </c>
      <c r="G221" s="25">
        <v>0.69</v>
      </c>
      <c r="H221" s="25">
        <v>1.05</v>
      </c>
    </row>
    <row r="222" spans="1:8" x14ac:dyDescent="0.25">
      <c r="A222" s="16" t="s">
        <v>353</v>
      </c>
      <c r="B222" s="18" t="s">
        <v>29</v>
      </c>
      <c r="C222" s="18" t="s">
        <v>29</v>
      </c>
      <c r="D222" s="18" t="s">
        <v>29</v>
      </c>
      <c r="E222" s="18" t="s">
        <v>29</v>
      </c>
      <c r="F222" s="18" t="s">
        <v>29</v>
      </c>
      <c r="G222" s="18" t="s">
        <v>29</v>
      </c>
      <c r="H222" s="18" t="s">
        <v>29</v>
      </c>
    </row>
    <row r="223" spans="1:8" x14ac:dyDescent="0.25">
      <c r="A223" s="16" t="s">
        <v>352</v>
      </c>
      <c r="B223" s="18" t="s">
        <v>29</v>
      </c>
      <c r="C223" s="18" t="s">
        <v>29</v>
      </c>
      <c r="D223" s="18" t="s">
        <v>29</v>
      </c>
      <c r="E223" s="18" t="s">
        <v>29</v>
      </c>
      <c r="F223" s="18" t="s">
        <v>29</v>
      </c>
      <c r="G223" s="18" t="s">
        <v>29</v>
      </c>
      <c r="H223" s="18" t="s">
        <v>29</v>
      </c>
    </row>
    <row r="224" spans="1:8" x14ac:dyDescent="0.25">
      <c r="A224" s="16" t="s">
        <v>351</v>
      </c>
      <c r="B224" s="25">
        <v>5.35</v>
      </c>
      <c r="C224" s="25">
        <v>6.4</v>
      </c>
      <c r="D224" s="18" t="s">
        <v>29</v>
      </c>
      <c r="E224" s="25">
        <v>4.26</v>
      </c>
      <c r="F224" s="25">
        <v>-1.76</v>
      </c>
      <c r="G224" s="18" t="s">
        <v>29</v>
      </c>
      <c r="H224" s="25">
        <v>0.75</v>
      </c>
    </row>
    <row r="225" spans="1:8" x14ac:dyDescent="0.25">
      <c r="A225" s="16" t="s">
        <v>350</v>
      </c>
      <c r="B225" s="25">
        <v>6.5</v>
      </c>
      <c r="C225" s="25">
        <v>2.59</v>
      </c>
      <c r="D225" s="18" t="s">
        <v>29</v>
      </c>
      <c r="E225" s="25">
        <v>5.83</v>
      </c>
      <c r="F225" s="25">
        <v>-18.329999999999998</v>
      </c>
      <c r="G225" s="25">
        <v>0.11</v>
      </c>
      <c r="H225" s="25">
        <v>0.81</v>
      </c>
    </row>
    <row r="226" spans="1:8" x14ac:dyDescent="0.25">
      <c r="A226" s="16" t="s">
        <v>349</v>
      </c>
      <c r="B226" s="25">
        <v>8.5299999999999994</v>
      </c>
      <c r="C226" s="25">
        <v>2.92</v>
      </c>
      <c r="D226" s="18" t="s">
        <v>29</v>
      </c>
      <c r="E226" s="25">
        <v>1.32</v>
      </c>
      <c r="F226" s="25">
        <v>-65.290000000000006</v>
      </c>
      <c r="G226" s="18" t="s">
        <v>29</v>
      </c>
      <c r="H226" s="25">
        <v>0.16</v>
      </c>
    </row>
    <row r="227" spans="1:8" x14ac:dyDescent="0.25">
      <c r="A227" s="16" t="s">
        <v>348</v>
      </c>
      <c r="B227" s="25">
        <v>5.81</v>
      </c>
      <c r="C227" s="25">
        <v>1.52</v>
      </c>
      <c r="D227" s="25">
        <v>2.06</v>
      </c>
      <c r="E227" s="25">
        <v>4.13</v>
      </c>
      <c r="F227" s="25">
        <v>2.9</v>
      </c>
      <c r="G227" s="25">
        <v>2.29</v>
      </c>
      <c r="H227" s="25">
        <v>0.56000000000000005</v>
      </c>
    </row>
    <row r="228" spans="1:8" x14ac:dyDescent="0.25">
      <c r="A228" s="16" t="s">
        <v>347</v>
      </c>
      <c r="B228" s="25">
        <v>2.84</v>
      </c>
      <c r="C228" s="25">
        <v>5.8</v>
      </c>
      <c r="D228" s="25">
        <v>4.29</v>
      </c>
      <c r="E228" s="25">
        <v>1.21</v>
      </c>
      <c r="F228" s="25">
        <v>7.37</v>
      </c>
      <c r="G228" s="25">
        <v>0.61</v>
      </c>
      <c r="H228" s="25">
        <v>0.49</v>
      </c>
    </row>
    <row r="229" spans="1:8" x14ac:dyDescent="0.25">
      <c r="A229" s="16" t="s">
        <v>346</v>
      </c>
      <c r="B229" s="25">
        <v>3.39</v>
      </c>
      <c r="C229" s="25">
        <v>1.91</v>
      </c>
      <c r="D229" s="25">
        <v>4.5199999999999996</v>
      </c>
      <c r="E229" s="25">
        <v>2.17</v>
      </c>
      <c r="F229" s="25">
        <v>10.57</v>
      </c>
      <c r="G229" s="25">
        <v>0.92</v>
      </c>
      <c r="H229" s="25">
        <v>0.42</v>
      </c>
    </row>
    <row r="230" spans="1:8" x14ac:dyDescent="0.25">
      <c r="A230" s="16" t="s">
        <v>345</v>
      </c>
      <c r="B230" s="18" t="s">
        <v>29</v>
      </c>
      <c r="C230" s="18" t="s">
        <v>29</v>
      </c>
      <c r="D230" s="18" t="s">
        <v>29</v>
      </c>
      <c r="E230" s="18" t="s">
        <v>29</v>
      </c>
      <c r="F230" s="18" t="s">
        <v>29</v>
      </c>
      <c r="G230" s="18" t="s">
        <v>29</v>
      </c>
      <c r="H230" s="18" t="s">
        <v>29</v>
      </c>
    </row>
    <row r="231" spans="1:8" x14ac:dyDescent="0.25">
      <c r="A231" s="16" t="s">
        <v>344</v>
      </c>
      <c r="B231" s="25">
        <v>0.78</v>
      </c>
      <c r="C231" s="25">
        <v>12.18</v>
      </c>
      <c r="D231" s="18" t="s">
        <v>29</v>
      </c>
      <c r="E231" s="25">
        <v>0.1</v>
      </c>
      <c r="F231" s="25">
        <v>-138.55000000000001</v>
      </c>
      <c r="G231" s="25">
        <v>2.31</v>
      </c>
      <c r="H231" s="25">
        <v>0.98</v>
      </c>
    </row>
    <row r="232" spans="1:8" x14ac:dyDescent="0.25">
      <c r="A232" s="16" t="s">
        <v>343</v>
      </c>
      <c r="B232" s="25">
        <v>1.56</v>
      </c>
      <c r="C232" s="25">
        <v>4.88</v>
      </c>
      <c r="D232" s="18" t="s">
        <v>29</v>
      </c>
      <c r="E232" s="25">
        <v>0.87</v>
      </c>
      <c r="F232" s="25">
        <v>-16.5</v>
      </c>
      <c r="G232" s="25">
        <v>1.72</v>
      </c>
      <c r="H232" s="25">
        <v>0.94</v>
      </c>
    </row>
    <row r="233" spans="1:8" x14ac:dyDescent="0.25">
      <c r="A233" s="16" t="s">
        <v>342</v>
      </c>
      <c r="B233" s="25">
        <v>5.03</v>
      </c>
      <c r="C233" s="25">
        <v>0.46</v>
      </c>
      <c r="D233" s="18" t="s">
        <v>29</v>
      </c>
      <c r="E233" s="18" t="s">
        <v>29</v>
      </c>
      <c r="F233" s="25">
        <v>-101.96</v>
      </c>
      <c r="G233" s="18" t="s">
        <v>29</v>
      </c>
      <c r="H233" s="25">
        <v>0.39</v>
      </c>
    </row>
    <row r="234" spans="1:8" x14ac:dyDescent="0.25">
      <c r="A234" s="16" t="s">
        <v>341</v>
      </c>
      <c r="B234" s="18" t="s">
        <v>29</v>
      </c>
      <c r="C234" s="18" t="s">
        <v>29</v>
      </c>
      <c r="D234" s="18" t="s">
        <v>29</v>
      </c>
      <c r="E234" s="18" t="s">
        <v>29</v>
      </c>
      <c r="F234" s="18" t="s">
        <v>29</v>
      </c>
      <c r="G234" s="18" t="s">
        <v>29</v>
      </c>
      <c r="H234" s="18" t="s">
        <v>29</v>
      </c>
    </row>
    <row r="235" spans="1:8" x14ac:dyDescent="0.25">
      <c r="A235" s="16" t="s">
        <v>340</v>
      </c>
      <c r="B235" s="25">
        <v>11.18</v>
      </c>
      <c r="C235" s="25">
        <v>2.37</v>
      </c>
      <c r="D235" s="18" t="s">
        <v>29</v>
      </c>
      <c r="E235" s="25">
        <v>9.91</v>
      </c>
      <c r="F235" s="25">
        <v>13.96</v>
      </c>
      <c r="G235" s="18" t="s">
        <v>29</v>
      </c>
      <c r="H235" s="25">
        <v>0.54</v>
      </c>
    </row>
    <row r="236" spans="1:8" x14ac:dyDescent="0.25">
      <c r="A236" s="16" t="s">
        <v>339</v>
      </c>
      <c r="B236" s="25">
        <v>3.48</v>
      </c>
      <c r="C236" s="25">
        <v>14.02</v>
      </c>
      <c r="D236" s="18" t="s">
        <v>29</v>
      </c>
      <c r="E236" s="25">
        <v>3.25</v>
      </c>
      <c r="F236" s="25">
        <v>-32.64</v>
      </c>
      <c r="G236" s="25">
        <v>0.08</v>
      </c>
      <c r="H236" s="25">
        <v>0.66</v>
      </c>
    </row>
    <row r="237" spans="1:8" x14ac:dyDescent="0.25">
      <c r="A237" s="16" t="s">
        <v>338</v>
      </c>
      <c r="B237" s="25">
        <v>3.34</v>
      </c>
      <c r="C237" s="25">
        <v>4.66</v>
      </c>
      <c r="D237" s="18" t="s">
        <v>29</v>
      </c>
      <c r="E237" s="25">
        <v>1.8</v>
      </c>
      <c r="F237" s="25">
        <v>-25.77</v>
      </c>
      <c r="G237" s="18" t="s">
        <v>29</v>
      </c>
      <c r="H237" s="25">
        <v>1.41</v>
      </c>
    </row>
    <row r="238" spans="1:8" x14ac:dyDescent="0.25">
      <c r="A238" s="16" t="s">
        <v>337</v>
      </c>
      <c r="B238" s="25">
        <v>37.369999999999997</v>
      </c>
      <c r="C238" s="25">
        <v>6.07</v>
      </c>
      <c r="D238" s="18" t="s">
        <v>29</v>
      </c>
      <c r="E238" s="25">
        <v>32.33</v>
      </c>
      <c r="F238" s="25">
        <v>-9.26</v>
      </c>
      <c r="G238" s="18" t="s">
        <v>29</v>
      </c>
      <c r="H238" s="25">
        <v>0.25</v>
      </c>
    </row>
    <row r="239" spans="1:8" x14ac:dyDescent="0.25">
      <c r="A239" s="16" t="s">
        <v>336</v>
      </c>
      <c r="B239" s="18" t="s">
        <v>29</v>
      </c>
      <c r="C239" s="18" t="s">
        <v>29</v>
      </c>
      <c r="D239" s="18" t="s">
        <v>29</v>
      </c>
      <c r="E239" s="18" t="s">
        <v>29</v>
      </c>
      <c r="F239" s="18" t="s">
        <v>29</v>
      </c>
      <c r="G239" s="18" t="s">
        <v>29</v>
      </c>
      <c r="H239" s="18" t="s">
        <v>29</v>
      </c>
    </row>
    <row r="240" spans="1:8" x14ac:dyDescent="0.25">
      <c r="A240" s="16" t="s">
        <v>335</v>
      </c>
      <c r="B240" s="18" t="s">
        <v>29</v>
      </c>
      <c r="C240" s="18" t="s">
        <v>29</v>
      </c>
      <c r="D240" s="18" t="s">
        <v>29</v>
      </c>
      <c r="E240" s="18" t="s">
        <v>29</v>
      </c>
      <c r="F240" s="18" t="s">
        <v>29</v>
      </c>
      <c r="G240" s="18" t="s">
        <v>29</v>
      </c>
      <c r="H240" s="18" t="s">
        <v>29</v>
      </c>
    </row>
    <row r="241" spans="1:8" x14ac:dyDescent="0.25">
      <c r="A241" s="16" t="s">
        <v>334</v>
      </c>
      <c r="B241" s="25">
        <v>2.7</v>
      </c>
      <c r="C241" s="25">
        <v>1.32</v>
      </c>
      <c r="D241" s="18" t="s">
        <v>29</v>
      </c>
      <c r="E241" s="25">
        <v>1.63</v>
      </c>
      <c r="F241" s="25">
        <v>3.89</v>
      </c>
      <c r="G241" s="17">
        <v>0</v>
      </c>
      <c r="H241" s="25">
        <v>0.69</v>
      </c>
    </row>
    <row r="242" spans="1:8" x14ac:dyDescent="0.25">
      <c r="A242" s="16" t="s">
        <v>333</v>
      </c>
      <c r="B242" s="25">
        <v>5.76</v>
      </c>
      <c r="C242" s="25">
        <v>0.59</v>
      </c>
      <c r="D242" s="25">
        <v>53.34</v>
      </c>
      <c r="E242" s="25">
        <v>2.4500000000000002</v>
      </c>
      <c r="F242" s="25">
        <v>9.36</v>
      </c>
      <c r="G242" s="17">
        <v>0</v>
      </c>
      <c r="H242" s="25">
        <v>0.67</v>
      </c>
    </row>
    <row r="243" spans="1:8" x14ac:dyDescent="0.25">
      <c r="A243" s="16" t="s">
        <v>332</v>
      </c>
      <c r="B243" s="25">
        <v>1.62</v>
      </c>
      <c r="C243" s="25">
        <v>1.22</v>
      </c>
      <c r="D243" s="25">
        <v>47.5</v>
      </c>
      <c r="E243" s="25">
        <v>0.69</v>
      </c>
      <c r="F243" s="25">
        <v>7.8</v>
      </c>
      <c r="G243" s="25">
        <v>0.01</v>
      </c>
      <c r="H243" s="25">
        <v>0.78</v>
      </c>
    </row>
    <row r="244" spans="1:8" x14ac:dyDescent="0.25">
      <c r="A244" s="16" t="s">
        <v>331</v>
      </c>
      <c r="B244" s="18" t="s">
        <v>29</v>
      </c>
      <c r="C244" s="18" t="s">
        <v>29</v>
      </c>
      <c r="D244" s="18" t="s">
        <v>29</v>
      </c>
      <c r="E244" s="18" t="s">
        <v>29</v>
      </c>
      <c r="F244" s="18" t="s">
        <v>29</v>
      </c>
      <c r="G244" s="18" t="s">
        <v>29</v>
      </c>
      <c r="H244" s="18" t="s">
        <v>29</v>
      </c>
    </row>
    <row r="245" spans="1:8" x14ac:dyDescent="0.25">
      <c r="A245" s="16" t="s">
        <v>330</v>
      </c>
      <c r="B245" s="18" t="s">
        <v>29</v>
      </c>
      <c r="C245" s="18" t="s">
        <v>29</v>
      </c>
      <c r="D245" s="18" t="s">
        <v>29</v>
      </c>
      <c r="E245" s="18" t="s">
        <v>29</v>
      </c>
      <c r="F245" s="18" t="s">
        <v>29</v>
      </c>
      <c r="G245" s="18" t="s">
        <v>29</v>
      </c>
      <c r="H245" s="18" t="s">
        <v>29</v>
      </c>
    </row>
    <row r="246" spans="1:8" x14ac:dyDescent="0.25">
      <c r="A246" s="16" t="s">
        <v>329</v>
      </c>
      <c r="B246" s="18" t="s">
        <v>29</v>
      </c>
      <c r="C246" s="18" t="s">
        <v>29</v>
      </c>
      <c r="D246" s="18" t="s">
        <v>29</v>
      </c>
      <c r="E246" s="18" t="s">
        <v>29</v>
      </c>
      <c r="F246" s="18" t="s">
        <v>29</v>
      </c>
      <c r="G246" s="18" t="s">
        <v>29</v>
      </c>
      <c r="H246" s="18" t="s">
        <v>29</v>
      </c>
    </row>
    <row r="247" spans="1:8" x14ac:dyDescent="0.25">
      <c r="A247" s="16" t="s">
        <v>328</v>
      </c>
      <c r="B247" s="25">
        <v>1.35</v>
      </c>
      <c r="C247" s="25">
        <v>3.03</v>
      </c>
      <c r="D247" s="25">
        <v>179.96</v>
      </c>
      <c r="E247" s="25">
        <v>1.04</v>
      </c>
      <c r="F247" s="25">
        <v>30.5</v>
      </c>
      <c r="G247" s="25">
        <v>0.46</v>
      </c>
      <c r="H247" s="25">
        <v>0.53</v>
      </c>
    </row>
    <row r="248" spans="1:8" x14ac:dyDescent="0.25">
      <c r="A248" s="16" t="s">
        <v>327</v>
      </c>
      <c r="B248" s="18" t="s">
        <v>29</v>
      </c>
      <c r="C248" s="18" t="s">
        <v>29</v>
      </c>
      <c r="D248" s="18" t="s">
        <v>29</v>
      </c>
      <c r="E248" s="18" t="s">
        <v>29</v>
      </c>
      <c r="F248" s="18" t="s">
        <v>29</v>
      </c>
      <c r="G248" s="18" t="s">
        <v>29</v>
      </c>
      <c r="H248" s="18" t="s">
        <v>29</v>
      </c>
    </row>
    <row r="249" spans="1:8" x14ac:dyDescent="0.25">
      <c r="A249" s="16" t="s">
        <v>326</v>
      </c>
      <c r="B249" s="25">
        <v>7.79</v>
      </c>
      <c r="C249" s="25">
        <v>1.5</v>
      </c>
      <c r="D249" s="18" t="s">
        <v>29</v>
      </c>
      <c r="E249" s="25">
        <v>4.59</v>
      </c>
      <c r="F249" s="25">
        <v>-12.56</v>
      </c>
      <c r="G249" s="25">
        <v>0.01</v>
      </c>
      <c r="H249" s="25">
        <v>0.57999999999999996</v>
      </c>
    </row>
    <row r="250" spans="1:8" x14ac:dyDescent="0.25">
      <c r="A250" s="16" t="s">
        <v>325</v>
      </c>
      <c r="B250" s="18" t="s">
        <v>29</v>
      </c>
      <c r="C250" s="18" t="s">
        <v>29</v>
      </c>
      <c r="D250" s="18" t="s">
        <v>29</v>
      </c>
      <c r="E250" s="18" t="s">
        <v>29</v>
      </c>
      <c r="F250" s="18" t="s">
        <v>29</v>
      </c>
      <c r="G250" s="18" t="s">
        <v>29</v>
      </c>
      <c r="H250" s="18" t="s">
        <v>29</v>
      </c>
    </row>
    <row r="251" spans="1:8" x14ac:dyDescent="0.25">
      <c r="A251" s="16" t="s">
        <v>324</v>
      </c>
      <c r="B251" s="18" t="s">
        <v>29</v>
      </c>
      <c r="C251" s="18" t="s">
        <v>29</v>
      </c>
      <c r="D251" s="18" t="s">
        <v>29</v>
      </c>
      <c r="E251" s="18" t="s">
        <v>29</v>
      </c>
      <c r="F251" s="18" t="s">
        <v>29</v>
      </c>
      <c r="G251" s="18" t="s">
        <v>29</v>
      </c>
      <c r="H251" s="18" t="s">
        <v>29</v>
      </c>
    </row>
    <row r="252" spans="1:8" x14ac:dyDescent="0.25">
      <c r="A252" s="16" t="s">
        <v>323</v>
      </c>
      <c r="B252" s="25">
        <v>6.41</v>
      </c>
      <c r="C252" s="25">
        <v>1.1599999999999999</v>
      </c>
      <c r="D252" s="25">
        <v>18.010000000000002</v>
      </c>
      <c r="E252" s="25">
        <v>4.1100000000000003</v>
      </c>
      <c r="F252" s="25">
        <v>12.61</v>
      </c>
      <c r="G252" s="18" t="s">
        <v>29</v>
      </c>
      <c r="H252" s="25">
        <v>0.56999999999999995</v>
      </c>
    </row>
    <row r="253" spans="1:8" x14ac:dyDescent="0.25">
      <c r="A253" s="16" t="s">
        <v>322</v>
      </c>
      <c r="B253" s="25">
        <v>5.14</v>
      </c>
      <c r="C253" s="25">
        <v>1.67</v>
      </c>
      <c r="D253" s="18" t="s">
        <v>29</v>
      </c>
      <c r="E253" s="25">
        <v>3.32</v>
      </c>
      <c r="F253" s="25">
        <v>-32.11</v>
      </c>
      <c r="G253" s="18" t="s">
        <v>29</v>
      </c>
      <c r="H253" s="25">
        <v>0.47</v>
      </c>
    </row>
    <row r="254" spans="1:8" x14ac:dyDescent="0.25">
      <c r="A254" s="16" t="s">
        <v>321</v>
      </c>
      <c r="B254" s="18" t="s">
        <v>29</v>
      </c>
      <c r="C254" s="18" t="s">
        <v>29</v>
      </c>
      <c r="D254" s="18" t="s">
        <v>29</v>
      </c>
      <c r="E254" s="18" t="s">
        <v>29</v>
      </c>
      <c r="F254" s="18" t="s">
        <v>29</v>
      </c>
      <c r="G254" s="18" t="s">
        <v>29</v>
      </c>
      <c r="H254" s="18" t="s">
        <v>29</v>
      </c>
    </row>
    <row r="255" spans="1:8" x14ac:dyDescent="0.25">
      <c r="A255" s="16" t="s">
        <v>320</v>
      </c>
      <c r="B255" s="18" t="s">
        <v>29</v>
      </c>
      <c r="C255" s="18" t="s">
        <v>29</v>
      </c>
      <c r="D255" s="18" t="s">
        <v>29</v>
      </c>
      <c r="E255" s="18" t="s">
        <v>29</v>
      </c>
      <c r="F255" s="18" t="s">
        <v>29</v>
      </c>
      <c r="G255" s="18" t="s">
        <v>29</v>
      </c>
      <c r="H255" s="18" t="s">
        <v>29</v>
      </c>
    </row>
    <row r="256" spans="1:8" x14ac:dyDescent="0.25">
      <c r="A256" s="16" t="s">
        <v>319</v>
      </c>
      <c r="B256" s="18" t="s">
        <v>29</v>
      </c>
      <c r="C256" s="18" t="s">
        <v>29</v>
      </c>
      <c r="D256" s="18" t="s">
        <v>29</v>
      </c>
      <c r="E256" s="18" t="s">
        <v>29</v>
      </c>
      <c r="F256" s="18" t="s">
        <v>29</v>
      </c>
      <c r="G256" s="18" t="s">
        <v>29</v>
      </c>
      <c r="H256" s="18" t="s">
        <v>29</v>
      </c>
    </row>
    <row r="257" spans="1:8" x14ac:dyDescent="0.25">
      <c r="A257" s="16" t="s">
        <v>318</v>
      </c>
      <c r="B257" s="25">
        <v>8.36</v>
      </c>
      <c r="C257" s="18" t="s">
        <v>29</v>
      </c>
      <c r="D257" s="18" t="s">
        <v>29</v>
      </c>
      <c r="E257" s="25">
        <v>7.21</v>
      </c>
      <c r="F257" s="25">
        <v>-50.72</v>
      </c>
      <c r="G257" s="25">
        <v>0.17</v>
      </c>
      <c r="H257" s="25">
        <v>0.13</v>
      </c>
    </row>
    <row r="258" spans="1:8" x14ac:dyDescent="0.25">
      <c r="A258" s="16" t="s">
        <v>317</v>
      </c>
      <c r="B258" s="25">
        <v>0.97</v>
      </c>
      <c r="C258" s="25">
        <v>2.83</v>
      </c>
      <c r="D258" s="18" t="s">
        <v>29</v>
      </c>
      <c r="E258" s="25">
        <v>0.55000000000000004</v>
      </c>
      <c r="F258" s="25">
        <v>-11.25</v>
      </c>
      <c r="G258" s="25">
        <v>0.19</v>
      </c>
      <c r="H258" s="25">
        <v>0.45</v>
      </c>
    </row>
    <row r="259" spans="1:8" x14ac:dyDescent="0.25">
      <c r="A259" s="16" t="s">
        <v>316</v>
      </c>
      <c r="B259" s="18" t="s">
        <v>29</v>
      </c>
      <c r="C259" s="18" t="s">
        <v>29</v>
      </c>
      <c r="D259" s="18" t="s">
        <v>29</v>
      </c>
      <c r="E259" s="18" t="s">
        <v>29</v>
      </c>
      <c r="F259" s="18" t="s">
        <v>29</v>
      </c>
      <c r="G259" s="18" t="s">
        <v>29</v>
      </c>
      <c r="H259" s="18" t="s">
        <v>29</v>
      </c>
    </row>
    <row r="260" spans="1:8" x14ac:dyDescent="0.25">
      <c r="A260" s="16" t="s">
        <v>315</v>
      </c>
      <c r="B260" s="18" t="s">
        <v>29</v>
      </c>
      <c r="C260" s="18" t="s">
        <v>29</v>
      </c>
      <c r="D260" s="18" t="s">
        <v>29</v>
      </c>
      <c r="E260" s="18" t="s">
        <v>29</v>
      </c>
      <c r="F260" s="18" t="s">
        <v>29</v>
      </c>
      <c r="G260" s="18" t="s">
        <v>29</v>
      </c>
      <c r="H260" s="18" t="s">
        <v>29</v>
      </c>
    </row>
    <row r="261" spans="1:8" x14ac:dyDescent="0.25">
      <c r="A261" s="16" t="s">
        <v>314</v>
      </c>
      <c r="B261" s="18" t="s">
        <v>29</v>
      </c>
      <c r="C261" s="18" t="s">
        <v>29</v>
      </c>
      <c r="D261" s="18" t="s">
        <v>29</v>
      </c>
      <c r="E261" s="18" t="s">
        <v>29</v>
      </c>
      <c r="F261" s="18" t="s">
        <v>29</v>
      </c>
      <c r="G261" s="18" t="s">
        <v>29</v>
      </c>
      <c r="H261" s="18" t="s">
        <v>29</v>
      </c>
    </row>
    <row r="262" spans="1:8" x14ac:dyDescent="0.25">
      <c r="A262" s="16" t="s">
        <v>313</v>
      </c>
      <c r="B262" s="25">
        <v>3.88</v>
      </c>
      <c r="C262" s="25">
        <v>3.45</v>
      </c>
      <c r="D262" s="25">
        <v>111.41</v>
      </c>
      <c r="E262" s="25">
        <v>2.91</v>
      </c>
      <c r="F262" s="25">
        <v>12.91</v>
      </c>
      <c r="G262" s="17">
        <v>0</v>
      </c>
      <c r="H262" s="25">
        <v>0.7</v>
      </c>
    </row>
    <row r="263" spans="1:8" x14ac:dyDescent="0.25">
      <c r="A263" s="16" t="s">
        <v>312</v>
      </c>
      <c r="B263" s="18" t="s">
        <v>29</v>
      </c>
      <c r="C263" s="18" t="s">
        <v>29</v>
      </c>
      <c r="D263" s="18" t="s">
        <v>29</v>
      </c>
      <c r="E263" s="18" t="s">
        <v>29</v>
      </c>
      <c r="F263" s="18" t="s">
        <v>29</v>
      </c>
      <c r="G263" s="18" t="s">
        <v>29</v>
      </c>
      <c r="H263" s="18" t="s">
        <v>29</v>
      </c>
    </row>
    <row r="264" spans="1:8" x14ac:dyDescent="0.25">
      <c r="A264" s="16" t="s">
        <v>311</v>
      </c>
      <c r="B264" s="25">
        <v>10.8</v>
      </c>
      <c r="C264" s="25">
        <v>0.94</v>
      </c>
      <c r="D264" s="18" t="s">
        <v>29</v>
      </c>
      <c r="E264" s="25">
        <v>8.1300000000000008</v>
      </c>
      <c r="F264" s="25">
        <v>11.33</v>
      </c>
      <c r="G264" s="17">
        <v>0</v>
      </c>
      <c r="H264" s="25">
        <v>0.42</v>
      </c>
    </row>
    <row r="265" spans="1:8" x14ac:dyDescent="0.25">
      <c r="A265" s="16" t="s">
        <v>310</v>
      </c>
      <c r="B265" s="18" t="s">
        <v>29</v>
      </c>
      <c r="C265" s="18" t="s">
        <v>29</v>
      </c>
      <c r="D265" s="18" t="s">
        <v>29</v>
      </c>
      <c r="E265" s="18" t="s">
        <v>29</v>
      </c>
      <c r="F265" s="18" t="s">
        <v>29</v>
      </c>
      <c r="G265" s="18" t="s">
        <v>29</v>
      </c>
      <c r="H265" s="18" t="s">
        <v>29</v>
      </c>
    </row>
    <row r="266" spans="1:8" x14ac:dyDescent="0.25">
      <c r="A266" s="16" t="s">
        <v>309</v>
      </c>
      <c r="B266" s="18" t="s">
        <v>29</v>
      </c>
      <c r="C266" s="18" t="s">
        <v>29</v>
      </c>
      <c r="D266" s="18" t="s">
        <v>29</v>
      </c>
      <c r="E266" s="18" t="s">
        <v>29</v>
      </c>
      <c r="F266" s="18" t="s">
        <v>29</v>
      </c>
      <c r="G266" s="18" t="s">
        <v>29</v>
      </c>
      <c r="H266" s="18" t="s">
        <v>29</v>
      </c>
    </row>
    <row r="267" spans="1:8" x14ac:dyDescent="0.25">
      <c r="A267" s="16" t="s">
        <v>308</v>
      </c>
      <c r="B267" s="18" t="s">
        <v>29</v>
      </c>
      <c r="C267" s="18" t="s">
        <v>29</v>
      </c>
      <c r="D267" s="18" t="s">
        <v>29</v>
      </c>
      <c r="E267" s="18" t="s">
        <v>29</v>
      </c>
      <c r="F267" s="18" t="s">
        <v>29</v>
      </c>
      <c r="G267" s="18" t="s">
        <v>29</v>
      </c>
      <c r="H267" s="18" t="s">
        <v>29</v>
      </c>
    </row>
    <row r="268" spans="1:8" x14ac:dyDescent="0.25">
      <c r="A268" s="16" t="s">
        <v>307</v>
      </c>
      <c r="B268" s="18" t="s">
        <v>29</v>
      </c>
      <c r="C268" s="18" t="s">
        <v>29</v>
      </c>
      <c r="D268" s="18" t="s">
        <v>29</v>
      </c>
      <c r="E268" s="18" t="s">
        <v>29</v>
      </c>
      <c r="F268" s="18" t="s">
        <v>29</v>
      </c>
      <c r="G268" s="18" t="s">
        <v>29</v>
      </c>
      <c r="H268" s="18" t="s">
        <v>29</v>
      </c>
    </row>
    <row r="269" spans="1:8" x14ac:dyDescent="0.25">
      <c r="A269" s="16" t="s">
        <v>306</v>
      </c>
      <c r="B269" s="18" t="s">
        <v>29</v>
      </c>
      <c r="C269" s="18" t="s">
        <v>29</v>
      </c>
      <c r="D269" s="18" t="s">
        <v>29</v>
      </c>
      <c r="E269" s="18" t="s">
        <v>29</v>
      </c>
      <c r="F269" s="18" t="s">
        <v>29</v>
      </c>
      <c r="G269" s="18" t="s">
        <v>29</v>
      </c>
      <c r="H269" s="18" t="s">
        <v>29</v>
      </c>
    </row>
    <row r="270" spans="1:8" x14ac:dyDescent="0.25">
      <c r="A270" s="16" t="s">
        <v>305</v>
      </c>
      <c r="B270" s="25">
        <v>4.7699999999999996</v>
      </c>
      <c r="C270" s="25">
        <v>7.23</v>
      </c>
      <c r="D270" s="18" t="s">
        <v>29</v>
      </c>
      <c r="E270" s="25">
        <v>4.37</v>
      </c>
      <c r="F270" s="25">
        <v>11.22</v>
      </c>
      <c r="G270" s="25">
        <v>0.04</v>
      </c>
      <c r="H270" s="25">
        <v>0.22</v>
      </c>
    </row>
    <row r="271" spans="1:8" x14ac:dyDescent="0.25">
      <c r="A271" s="16" t="s">
        <v>304</v>
      </c>
      <c r="B271" s="18" t="s">
        <v>29</v>
      </c>
      <c r="C271" s="18" t="s">
        <v>29</v>
      </c>
      <c r="D271" s="18" t="s">
        <v>29</v>
      </c>
      <c r="E271" s="18" t="s">
        <v>29</v>
      </c>
      <c r="F271" s="18" t="s">
        <v>29</v>
      </c>
      <c r="G271" s="18" t="s">
        <v>29</v>
      </c>
      <c r="H271" s="18" t="s">
        <v>29</v>
      </c>
    </row>
    <row r="272" spans="1:8" x14ac:dyDescent="0.25">
      <c r="A272" s="16" t="s">
        <v>303</v>
      </c>
      <c r="B272" s="18" t="s">
        <v>29</v>
      </c>
      <c r="C272" s="18" t="s">
        <v>29</v>
      </c>
      <c r="D272" s="18" t="s">
        <v>29</v>
      </c>
      <c r="E272" s="18" t="s">
        <v>29</v>
      </c>
      <c r="F272" s="18" t="s">
        <v>29</v>
      </c>
      <c r="G272" s="18" t="s">
        <v>29</v>
      </c>
      <c r="H272" s="18" t="s">
        <v>29</v>
      </c>
    </row>
    <row r="273" spans="1:8" x14ac:dyDescent="0.25">
      <c r="A273" s="16" t="s">
        <v>302</v>
      </c>
      <c r="B273" s="18" t="s">
        <v>29</v>
      </c>
      <c r="C273" s="18" t="s">
        <v>29</v>
      </c>
      <c r="D273" s="18" t="s">
        <v>29</v>
      </c>
      <c r="E273" s="18" t="s">
        <v>29</v>
      </c>
      <c r="F273" s="18" t="s">
        <v>29</v>
      </c>
      <c r="G273" s="18" t="s">
        <v>29</v>
      </c>
      <c r="H273" s="18" t="s">
        <v>29</v>
      </c>
    </row>
    <row r="274" spans="1:8" x14ac:dyDescent="0.25">
      <c r="A274" s="16" t="s">
        <v>301</v>
      </c>
      <c r="B274" s="18" t="s">
        <v>29</v>
      </c>
      <c r="C274" s="18" t="s">
        <v>29</v>
      </c>
      <c r="D274" s="18" t="s">
        <v>29</v>
      </c>
      <c r="E274" s="18" t="s">
        <v>29</v>
      </c>
      <c r="F274" s="18" t="s">
        <v>29</v>
      </c>
      <c r="G274" s="18" t="s">
        <v>29</v>
      </c>
      <c r="H274" s="18" t="s">
        <v>29</v>
      </c>
    </row>
    <row r="275" spans="1:8" x14ac:dyDescent="0.25">
      <c r="A275" s="16" t="s">
        <v>300</v>
      </c>
      <c r="B275" s="25">
        <v>0.09</v>
      </c>
      <c r="C275" s="25">
        <v>1.84</v>
      </c>
      <c r="D275" s="18" t="s">
        <v>29</v>
      </c>
      <c r="E275" s="18" t="s">
        <v>29</v>
      </c>
      <c r="F275" s="18" t="s">
        <v>29</v>
      </c>
      <c r="G275" s="18" t="s">
        <v>29</v>
      </c>
      <c r="H275" s="25">
        <v>0.59</v>
      </c>
    </row>
    <row r="276" spans="1:8" x14ac:dyDescent="0.25">
      <c r="A276" s="16" t="s">
        <v>299</v>
      </c>
      <c r="B276" s="18" t="s">
        <v>29</v>
      </c>
      <c r="C276" s="18" t="s">
        <v>29</v>
      </c>
      <c r="D276" s="18" t="s">
        <v>29</v>
      </c>
      <c r="E276" s="18" t="s">
        <v>29</v>
      </c>
      <c r="F276" s="18" t="s">
        <v>29</v>
      </c>
      <c r="G276" s="18" t="s">
        <v>29</v>
      </c>
      <c r="H276" s="18" t="s">
        <v>29</v>
      </c>
    </row>
    <row r="277" spans="1:8" x14ac:dyDescent="0.25">
      <c r="A277" s="16" t="s">
        <v>298</v>
      </c>
      <c r="B277" s="25">
        <v>2.65</v>
      </c>
      <c r="C277" s="25">
        <v>2.4500000000000002</v>
      </c>
      <c r="D277" s="25">
        <v>4.8499999999999996</v>
      </c>
      <c r="E277" s="25">
        <v>1.91</v>
      </c>
      <c r="F277" s="25">
        <v>6.95</v>
      </c>
      <c r="G277" s="25">
        <v>0.51</v>
      </c>
      <c r="H277" s="25">
        <v>0.32</v>
      </c>
    </row>
    <row r="278" spans="1:8" x14ac:dyDescent="0.25">
      <c r="A278" s="16" t="s">
        <v>297</v>
      </c>
      <c r="B278" s="18" t="s">
        <v>29</v>
      </c>
      <c r="C278" s="18" t="s">
        <v>29</v>
      </c>
      <c r="D278" s="18" t="s">
        <v>29</v>
      </c>
      <c r="E278" s="18" t="s">
        <v>29</v>
      </c>
      <c r="F278" s="18" t="s">
        <v>29</v>
      </c>
      <c r="G278" s="18" t="s">
        <v>29</v>
      </c>
      <c r="H278" s="18" t="s">
        <v>29</v>
      </c>
    </row>
    <row r="279" spans="1:8" x14ac:dyDescent="0.25">
      <c r="A279" s="16" t="s">
        <v>296</v>
      </c>
      <c r="B279" s="18" t="s">
        <v>29</v>
      </c>
      <c r="C279" s="18" t="s">
        <v>29</v>
      </c>
      <c r="D279" s="18" t="s">
        <v>29</v>
      </c>
      <c r="E279" s="18" t="s">
        <v>29</v>
      </c>
      <c r="F279" s="18" t="s">
        <v>29</v>
      </c>
      <c r="G279" s="18" t="s">
        <v>29</v>
      </c>
      <c r="H279" s="18" t="s">
        <v>29</v>
      </c>
    </row>
    <row r="280" spans="1:8" x14ac:dyDescent="0.25">
      <c r="A280" s="16" t="s">
        <v>295</v>
      </c>
      <c r="B280" s="25">
        <v>3.34</v>
      </c>
      <c r="C280" s="25">
        <v>49.84</v>
      </c>
      <c r="D280" s="25">
        <v>167.39</v>
      </c>
      <c r="E280" s="25">
        <v>2.99</v>
      </c>
      <c r="F280" s="25">
        <v>21.77</v>
      </c>
      <c r="G280" s="25">
        <v>0.05</v>
      </c>
      <c r="H280" s="25">
        <v>0.86</v>
      </c>
    </row>
    <row r="281" spans="1:8" x14ac:dyDescent="0.25">
      <c r="A281" s="16" t="s">
        <v>294</v>
      </c>
      <c r="B281" s="18" t="s">
        <v>29</v>
      </c>
      <c r="C281" s="18" t="s">
        <v>29</v>
      </c>
      <c r="D281" s="18" t="s">
        <v>29</v>
      </c>
      <c r="E281" s="18" t="s">
        <v>29</v>
      </c>
      <c r="F281" s="18" t="s">
        <v>29</v>
      </c>
      <c r="G281" s="18" t="s">
        <v>29</v>
      </c>
      <c r="H281" s="18" t="s">
        <v>29</v>
      </c>
    </row>
    <row r="282" spans="1:8" x14ac:dyDescent="0.25">
      <c r="A282" s="16" t="s">
        <v>293</v>
      </c>
      <c r="B282" s="25">
        <v>7.26</v>
      </c>
      <c r="C282" s="18" t="s">
        <v>29</v>
      </c>
      <c r="D282" s="25">
        <v>1.46</v>
      </c>
      <c r="E282" s="25">
        <v>6.69</v>
      </c>
      <c r="F282" s="25">
        <v>19.57</v>
      </c>
      <c r="G282" s="25">
        <v>2.4500000000000002</v>
      </c>
      <c r="H282" s="25">
        <v>0.19</v>
      </c>
    </row>
    <row r="283" spans="1:8" x14ac:dyDescent="0.25">
      <c r="A283" s="16" t="s">
        <v>292</v>
      </c>
      <c r="B283" s="25">
        <v>2.04</v>
      </c>
      <c r="C283" s="25">
        <v>2.81</v>
      </c>
      <c r="D283" s="25">
        <v>13.56</v>
      </c>
      <c r="E283" s="25">
        <v>0.97</v>
      </c>
      <c r="F283" s="25">
        <v>4.8499999999999996</v>
      </c>
      <c r="G283" s="25">
        <v>0.23</v>
      </c>
      <c r="H283" s="25">
        <v>0.65</v>
      </c>
    </row>
    <row r="284" spans="1:8" x14ac:dyDescent="0.25">
      <c r="A284" s="16" t="s">
        <v>291</v>
      </c>
      <c r="B284" s="25">
        <v>3.03</v>
      </c>
      <c r="C284" s="25">
        <v>6.38</v>
      </c>
      <c r="D284" s="25">
        <v>24.6</v>
      </c>
      <c r="E284" s="25">
        <v>2.2799999999999998</v>
      </c>
      <c r="F284" s="25">
        <v>14.42</v>
      </c>
      <c r="G284" s="25">
        <v>0.26</v>
      </c>
      <c r="H284" s="25">
        <v>0.77</v>
      </c>
    </row>
    <row r="285" spans="1:8" x14ac:dyDescent="0.25">
      <c r="A285" s="16" t="s">
        <v>290</v>
      </c>
      <c r="B285" s="18" t="s">
        <v>29</v>
      </c>
      <c r="C285" s="18" t="s">
        <v>29</v>
      </c>
      <c r="D285" s="18" t="s">
        <v>29</v>
      </c>
      <c r="E285" s="18" t="s">
        <v>29</v>
      </c>
      <c r="F285" s="18" t="s">
        <v>29</v>
      </c>
      <c r="G285" s="18" t="s">
        <v>29</v>
      </c>
      <c r="H285" s="18" t="s">
        <v>29</v>
      </c>
    </row>
    <row r="286" spans="1:8" x14ac:dyDescent="0.25">
      <c r="A286" s="16" t="s">
        <v>289</v>
      </c>
      <c r="B286" s="25">
        <v>2.1</v>
      </c>
      <c r="C286" s="25">
        <v>6.47</v>
      </c>
      <c r="D286" s="18" t="s">
        <v>29</v>
      </c>
      <c r="E286" s="18" t="s">
        <v>29</v>
      </c>
      <c r="F286" s="25">
        <v>37.1</v>
      </c>
      <c r="G286" s="25">
        <v>0.06</v>
      </c>
      <c r="H286" s="25">
        <v>1.85</v>
      </c>
    </row>
    <row r="287" spans="1:8" x14ac:dyDescent="0.25">
      <c r="A287" s="16" t="s">
        <v>288</v>
      </c>
      <c r="B287" s="18" t="s">
        <v>29</v>
      </c>
      <c r="C287" s="18" t="s">
        <v>29</v>
      </c>
      <c r="D287" s="18" t="s">
        <v>29</v>
      </c>
      <c r="E287" s="18" t="s">
        <v>29</v>
      </c>
      <c r="F287" s="18" t="s">
        <v>29</v>
      </c>
      <c r="G287" s="18" t="s">
        <v>29</v>
      </c>
      <c r="H287" s="18" t="s">
        <v>29</v>
      </c>
    </row>
    <row r="288" spans="1:8" x14ac:dyDescent="0.25">
      <c r="A288" s="16" t="s">
        <v>287</v>
      </c>
      <c r="B288" s="25">
        <v>3.51</v>
      </c>
      <c r="C288" s="25">
        <v>3.98</v>
      </c>
      <c r="D288" s="18" t="s">
        <v>29</v>
      </c>
      <c r="E288" s="25">
        <v>2.83</v>
      </c>
      <c r="F288" s="25">
        <v>-11.18</v>
      </c>
      <c r="G288" s="25">
        <v>0.52</v>
      </c>
      <c r="H288" s="25">
        <v>1.33</v>
      </c>
    </row>
    <row r="289" spans="1:8" x14ac:dyDescent="0.25">
      <c r="A289" s="16" t="s">
        <v>286</v>
      </c>
      <c r="B289" s="25">
        <v>4.79</v>
      </c>
      <c r="C289" s="25">
        <v>3.18</v>
      </c>
      <c r="D289" s="18" t="s">
        <v>29</v>
      </c>
      <c r="E289" s="25">
        <v>3.38</v>
      </c>
      <c r="F289" s="25">
        <v>7.72</v>
      </c>
      <c r="G289" s="18" t="s">
        <v>29</v>
      </c>
      <c r="H289" s="25">
        <v>1.1200000000000001</v>
      </c>
    </row>
    <row r="290" spans="1:8" x14ac:dyDescent="0.25">
      <c r="A290" s="16" t="s">
        <v>285</v>
      </c>
      <c r="B290" s="25">
        <v>1.98</v>
      </c>
      <c r="C290" s="25">
        <v>3.36</v>
      </c>
      <c r="D290" s="25">
        <v>6.98</v>
      </c>
      <c r="E290" s="25">
        <v>1.19</v>
      </c>
      <c r="F290" s="25">
        <v>11.93</v>
      </c>
      <c r="G290" s="25">
        <v>0.65</v>
      </c>
      <c r="H290" s="25">
        <v>0.86</v>
      </c>
    </row>
    <row r="291" spans="1:8" x14ac:dyDescent="0.25">
      <c r="A291" s="16" t="s">
        <v>284</v>
      </c>
      <c r="B291" s="25">
        <v>8.26</v>
      </c>
      <c r="C291" s="25">
        <v>0.96</v>
      </c>
      <c r="D291" s="18" t="s">
        <v>29</v>
      </c>
      <c r="E291" s="25">
        <v>5.18</v>
      </c>
      <c r="F291" s="25">
        <v>-181.73</v>
      </c>
      <c r="G291" s="25">
        <v>1.18</v>
      </c>
      <c r="H291" s="25">
        <v>0.02</v>
      </c>
    </row>
    <row r="292" spans="1:8" x14ac:dyDescent="0.25">
      <c r="A292" s="16" t="s">
        <v>283</v>
      </c>
      <c r="B292" s="18" t="s">
        <v>29</v>
      </c>
      <c r="C292" s="18" t="s">
        <v>29</v>
      </c>
      <c r="D292" s="18" t="s">
        <v>29</v>
      </c>
      <c r="E292" s="18" t="s">
        <v>29</v>
      </c>
      <c r="F292" s="18" t="s">
        <v>29</v>
      </c>
      <c r="G292" s="18" t="s">
        <v>29</v>
      </c>
      <c r="H292" s="18" t="s">
        <v>29</v>
      </c>
    </row>
    <row r="293" spans="1:8" x14ac:dyDescent="0.25">
      <c r="A293" s="16" t="s">
        <v>282</v>
      </c>
      <c r="B293" s="18" t="s">
        <v>29</v>
      </c>
      <c r="C293" s="18" t="s">
        <v>29</v>
      </c>
      <c r="D293" s="18" t="s">
        <v>29</v>
      </c>
      <c r="E293" s="18" t="s">
        <v>29</v>
      </c>
      <c r="F293" s="18" t="s">
        <v>29</v>
      </c>
      <c r="G293" s="18" t="s">
        <v>29</v>
      </c>
      <c r="H293" s="18" t="s">
        <v>29</v>
      </c>
    </row>
    <row r="294" spans="1:8" x14ac:dyDescent="0.25">
      <c r="A294" s="16" t="s">
        <v>281</v>
      </c>
      <c r="B294" s="18" t="s">
        <v>29</v>
      </c>
      <c r="C294" s="18" t="s">
        <v>29</v>
      </c>
      <c r="D294" s="18" t="s">
        <v>29</v>
      </c>
      <c r="E294" s="18" t="s">
        <v>29</v>
      </c>
      <c r="F294" s="18" t="s">
        <v>29</v>
      </c>
      <c r="G294" s="18" t="s">
        <v>29</v>
      </c>
      <c r="H294" s="18" t="s">
        <v>29</v>
      </c>
    </row>
    <row r="295" spans="1:8" x14ac:dyDescent="0.25">
      <c r="A295" s="16" t="s">
        <v>280</v>
      </c>
      <c r="B295" s="18" t="s">
        <v>29</v>
      </c>
      <c r="C295" s="18" t="s">
        <v>29</v>
      </c>
      <c r="D295" s="18" t="s">
        <v>29</v>
      </c>
      <c r="E295" s="18" t="s">
        <v>29</v>
      </c>
      <c r="F295" s="18" t="s">
        <v>29</v>
      </c>
      <c r="G295" s="18" t="s">
        <v>29</v>
      </c>
      <c r="H295" s="18" t="s">
        <v>29</v>
      </c>
    </row>
    <row r="296" spans="1:8" x14ac:dyDescent="0.25">
      <c r="A296" s="16" t="s">
        <v>279</v>
      </c>
      <c r="B296" s="25">
        <v>5.29</v>
      </c>
      <c r="C296" s="18" t="s">
        <v>29</v>
      </c>
      <c r="D296" s="18" t="s">
        <v>29</v>
      </c>
      <c r="E296" s="25">
        <v>2.58</v>
      </c>
      <c r="F296" s="25">
        <v>-177.67</v>
      </c>
      <c r="G296" s="25">
        <v>2.98</v>
      </c>
      <c r="H296" s="18" t="s">
        <v>29</v>
      </c>
    </row>
    <row r="297" spans="1:8" x14ac:dyDescent="0.25">
      <c r="A297" s="16" t="s">
        <v>278</v>
      </c>
      <c r="B297" s="25">
        <v>11.08</v>
      </c>
      <c r="C297" s="25">
        <v>0.48</v>
      </c>
      <c r="D297" s="18" t="s">
        <v>29</v>
      </c>
      <c r="E297" s="25">
        <v>9.1199999999999992</v>
      </c>
      <c r="F297" s="25">
        <v>-91.83</v>
      </c>
      <c r="G297" s="25">
        <v>0.16</v>
      </c>
      <c r="H297" s="25">
        <v>0.06</v>
      </c>
    </row>
    <row r="298" spans="1:8" x14ac:dyDescent="0.25">
      <c r="A298" s="16" t="s">
        <v>277</v>
      </c>
      <c r="B298" s="25">
        <v>5.7</v>
      </c>
      <c r="C298" s="25">
        <v>0.92</v>
      </c>
      <c r="D298" s="18" t="s">
        <v>29</v>
      </c>
      <c r="E298" s="25">
        <v>0.4</v>
      </c>
      <c r="F298" s="25">
        <v>-33.92</v>
      </c>
      <c r="G298" s="25">
        <v>0.03</v>
      </c>
      <c r="H298" s="25">
        <v>0.57999999999999996</v>
      </c>
    </row>
    <row r="299" spans="1:8" x14ac:dyDescent="0.25">
      <c r="A299" s="16" t="s">
        <v>276</v>
      </c>
      <c r="B299" s="18" t="s">
        <v>29</v>
      </c>
      <c r="C299" s="18" t="s">
        <v>29</v>
      </c>
      <c r="D299" s="18" t="s">
        <v>29</v>
      </c>
      <c r="E299" s="18" t="s">
        <v>29</v>
      </c>
      <c r="F299" s="18" t="s">
        <v>29</v>
      </c>
      <c r="G299" s="18" t="s">
        <v>29</v>
      </c>
      <c r="H299" s="18" t="s">
        <v>29</v>
      </c>
    </row>
    <row r="300" spans="1:8" x14ac:dyDescent="0.25">
      <c r="A300" s="16" t="s">
        <v>275</v>
      </c>
      <c r="B300" s="25">
        <v>17.71</v>
      </c>
      <c r="C300" s="25">
        <v>2.65</v>
      </c>
      <c r="D300" s="18" t="s">
        <v>29</v>
      </c>
      <c r="E300" s="25">
        <v>11.15</v>
      </c>
      <c r="F300" s="25">
        <v>-16.03</v>
      </c>
      <c r="G300" s="18" t="s">
        <v>29</v>
      </c>
      <c r="H300" s="25">
        <v>0.5</v>
      </c>
    </row>
    <row r="301" spans="1:8" x14ac:dyDescent="0.25">
      <c r="A301" s="16" t="s">
        <v>274</v>
      </c>
      <c r="B301" s="25">
        <v>7.34</v>
      </c>
      <c r="C301" s="25">
        <v>2.27</v>
      </c>
      <c r="D301" s="18" t="s">
        <v>29</v>
      </c>
      <c r="E301" s="17">
        <v>6</v>
      </c>
      <c r="F301" s="25">
        <v>-56.37</v>
      </c>
      <c r="G301" s="25">
        <v>0.41</v>
      </c>
      <c r="H301" s="25">
        <v>0.5</v>
      </c>
    </row>
    <row r="302" spans="1:8" x14ac:dyDescent="0.25">
      <c r="A302" s="16" t="s">
        <v>273</v>
      </c>
      <c r="B302" s="25">
        <v>6.17</v>
      </c>
      <c r="C302" s="18" t="s">
        <v>29</v>
      </c>
      <c r="D302" s="18" t="s">
        <v>29</v>
      </c>
      <c r="E302" s="18" t="s">
        <v>29</v>
      </c>
      <c r="F302" s="25">
        <v>-230.81</v>
      </c>
      <c r="G302" s="18" t="s">
        <v>29</v>
      </c>
      <c r="H302" s="25">
        <v>0.04</v>
      </c>
    </row>
    <row r="303" spans="1:8" x14ac:dyDescent="0.25">
      <c r="A303" s="16" t="s">
        <v>272</v>
      </c>
      <c r="B303" s="25">
        <v>14.28</v>
      </c>
      <c r="C303" s="25">
        <v>1.6</v>
      </c>
      <c r="D303" s="18" t="s">
        <v>29</v>
      </c>
      <c r="E303" s="25">
        <v>13.19</v>
      </c>
      <c r="F303" s="25">
        <v>-107.55</v>
      </c>
      <c r="G303" s="25">
        <v>0.68</v>
      </c>
      <c r="H303" s="25">
        <v>0.48</v>
      </c>
    </row>
    <row r="304" spans="1:8" x14ac:dyDescent="0.25">
      <c r="A304" s="16" t="s">
        <v>271</v>
      </c>
      <c r="B304" s="25">
        <v>6.46</v>
      </c>
      <c r="C304" s="25">
        <v>1.37</v>
      </c>
      <c r="D304" s="18" t="s">
        <v>29</v>
      </c>
      <c r="E304" s="25">
        <v>5.17</v>
      </c>
      <c r="F304" s="25">
        <v>-37.96</v>
      </c>
      <c r="G304" s="25">
        <v>0.5</v>
      </c>
      <c r="H304" s="25">
        <v>0.56999999999999995</v>
      </c>
    </row>
    <row r="305" spans="1:8" x14ac:dyDescent="0.25">
      <c r="A305" s="16" t="s">
        <v>270</v>
      </c>
      <c r="B305" s="25">
        <v>1.23</v>
      </c>
      <c r="C305" s="25">
        <v>16.73</v>
      </c>
      <c r="D305" s="18" t="s">
        <v>29</v>
      </c>
      <c r="E305" s="25">
        <v>0.43</v>
      </c>
      <c r="F305" s="25">
        <v>39.18</v>
      </c>
      <c r="G305" s="25">
        <v>0.05</v>
      </c>
      <c r="H305" s="25">
        <v>7.51</v>
      </c>
    </row>
    <row r="306" spans="1:8" x14ac:dyDescent="0.25">
      <c r="A306" s="16" t="s">
        <v>269</v>
      </c>
      <c r="B306" s="25">
        <v>4.82</v>
      </c>
      <c r="C306" s="18" t="s">
        <v>29</v>
      </c>
      <c r="D306" s="18" t="s">
        <v>29</v>
      </c>
      <c r="E306" s="25">
        <v>2.04</v>
      </c>
      <c r="F306" s="18" t="s">
        <v>29</v>
      </c>
      <c r="G306" s="25">
        <v>0.19</v>
      </c>
      <c r="H306" s="18" t="s">
        <v>29</v>
      </c>
    </row>
    <row r="307" spans="1:8" x14ac:dyDescent="0.25">
      <c r="A307" s="16" t="s">
        <v>268</v>
      </c>
      <c r="B307" s="25">
        <v>1.55</v>
      </c>
      <c r="C307" s="17">
        <v>2</v>
      </c>
      <c r="D307" s="25">
        <v>8.3000000000000007</v>
      </c>
      <c r="E307" s="25">
        <v>0.85</v>
      </c>
      <c r="F307" s="25">
        <v>9.17</v>
      </c>
      <c r="G307" s="25">
        <v>0.03</v>
      </c>
      <c r="H307" s="25">
        <v>0.54</v>
      </c>
    </row>
    <row r="308" spans="1:8" x14ac:dyDescent="0.25">
      <c r="A308" s="16" t="s">
        <v>267</v>
      </c>
      <c r="B308" s="18" t="s">
        <v>29</v>
      </c>
      <c r="C308" s="18" t="s">
        <v>29</v>
      </c>
      <c r="D308" s="18" t="s">
        <v>29</v>
      </c>
      <c r="E308" s="18" t="s">
        <v>29</v>
      </c>
      <c r="F308" s="18" t="s">
        <v>29</v>
      </c>
      <c r="G308" s="18" t="s">
        <v>29</v>
      </c>
      <c r="H308" s="18" t="s">
        <v>29</v>
      </c>
    </row>
    <row r="309" spans="1:8" x14ac:dyDescent="0.25">
      <c r="A309" s="16" t="s">
        <v>266</v>
      </c>
      <c r="B309" s="18" t="s">
        <v>29</v>
      </c>
      <c r="C309" s="18" t="s">
        <v>29</v>
      </c>
      <c r="D309" s="18" t="s">
        <v>29</v>
      </c>
      <c r="E309" s="18" t="s">
        <v>29</v>
      </c>
      <c r="F309" s="18" t="s">
        <v>29</v>
      </c>
      <c r="G309" s="18" t="s">
        <v>29</v>
      </c>
      <c r="H309" s="18" t="s">
        <v>29</v>
      </c>
    </row>
    <row r="310" spans="1:8" x14ac:dyDescent="0.25">
      <c r="A310" s="16" t="s">
        <v>265</v>
      </c>
      <c r="B310" s="25">
        <v>7.53</v>
      </c>
      <c r="C310" s="25">
        <v>4.43</v>
      </c>
      <c r="D310" s="18" t="s">
        <v>29</v>
      </c>
      <c r="E310" s="25">
        <v>7.23</v>
      </c>
      <c r="F310" s="25">
        <v>-13.16</v>
      </c>
      <c r="G310" s="25">
        <v>1.37</v>
      </c>
      <c r="H310" s="25">
        <v>0.49</v>
      </c>
    </row>
    <row r="311" spans="1:8" x14ac:dyDescent="0.25">
      <c r="A311" s="16" t="s">
        <v>264</v>
      </c>
      <c r="B311" s="25">
        <v>3.99</v>
      </c>
      <c r="C311" s="25">
        <v>1.05</v>
      </c>
      <c r="D311" s="18" t="s">
        <v>29</v>
      </c>
      <c r="E311" s="25">
        <v>2.25</v>
      </c>
      <c r="F311" s="25">
        <v>-7.46</v>
      </c>
      <c r="G311" s="25">
        <v>1.1100000000000001</v>
      </c>
      <c r="H311" s="25">
        <v>0.47</v>
      </c>
    </row>
    <row r="312" spans="1:8" x14ac:dyDescent="0.25">
      <c r="A312" s="16" t="s">
        <v>263</v>
      </c>
      <c r="B312" s="25">
        <v>8.5</v>
      </c>
      <c r="C312" s="25">
        <v>1.18</v>
      </c>
      <c r="D312" s="18" t="s">
        <v>29</v>
      </c>
      <c r="E312" s="25">
        <v>5.23</v>
      </c>
      <c r="F312" s="25">
        <v>-92.64</v>
      </c>
      <c r="G312" s="17">
        <v>0</v>
      </c>
      <c r="H312" s="25">
        <v>0.31</v>
      </c>
    </row>
    <row r="313" spans="1:8" x14ac:dyDescent="0.25">
      <c r="A313" s="16" t="s">
        <v>262</v>
      </c>
      <c r="B313" s="18" t="s">
        <v>29</v>
      </c>
      <c r="C313" s="18" t="s">
        <v>29</v>
      </c>
      <c r="D313" s="18" t="s">
        <v>29</v>
      </c>
      <c r="E313" s="18" t="s">
        <v>29</v>
      </c>
      <c r="F313" s="18" t="s">
        <v>29</v>
      </c>
      <c r="G313" s="18" t="s">
        <v>29</v>
      </c>
      <c r="H313" s="18" t="s">
        <v>29</v>
      </c>
    </row>
    <row r="314" spans="1:8" x14ac:dyDescent="0.25">
      <c r="A314" s="16" t="s">
        <v>261</v>
      </c>
      <c r="B314" s="25">
        <v>3.19</v>
      </c>
      <c r="C314" s="25">
        <v>3.44</v>
      </c>
      <c r="D314" s="25">
        <v>8503.56</v>
      </c>
      <c r="E314" s="25">
        <v>2.39</v>
      </c>
      <c r="F314" s="25">
        <v>7.62</v>
      </c>
      <c r="G314" s="18" t="s">
        <v>29</v>
      </c>
      <c r="H314" s="25">
        <v>0.83</v>
      </c>
    </row>
    <row r="315" spans="1:8" x14ac:dyDescent="0.25">
      <c r="A315" s="16" t="s">
        <v>260</v>
      </c>
      <c r="B315" s="25">
        <v>4.24</v>
      </c>
      <c r="C315" s="25">
        <v>2.73</v>
      </c>
      <c r="D315" s="18" t="s">
        <v>29</v>
      </c>
      <c r="E315" s="25">
        <v>2.91</v>
      </c>
      <c r="F315" s="25">
        <v>-5.9</v>
      </c>
      <c r="G315" s="25">
        <v>0.01</v>
      </c>
      <c r="H315" s="25">
        <v>0.51</v>
      </c>
    </row>
    <row r="316" spans="1:8" x14ac:dyDescent="0.25">
      <c r="A316" s="16" t="s">
        <v>259</v>
      </c>
      <c r="B316" s="25">
        <v>2.5499999999999998</v>
      </c>
      <c r="C316" s="25">
        <v>1.37</v>
      </c>
      <c r="D316" s="18" t="s">
        <v>29</v>
      </c>
      <c r="E316" s="25">
        <v>1.5</v>
      </c>
      <c r="F316" s="25">
        <v>-11.06</v>
      </c>
      <c r="G316" s="25">
        <v>7.0000000000000007E-2</v>
      </c>
      <c r="H316" s="25">
        <v>0.93</v>
      </c>
    </row>
    <row r="317" spans="1:8" x14ac:dyDescent="0.25">
      <c r="A317" s="16" t="s">
        <v>258</v>
      </c>
      <c r="B317" s="25">
        <v>4.5</v>
      </c>
      <c r="C317" s="25">
        <v>0.45</v>
      </c>
      <c r="D317" s="18" t="s">
        <v>29</v>
      </c>
      <c r="E317" s="25">
        <v>2.41</v>
      </c>
      <c r="F317" s="25">
        <v>-7.07</v>
      </c>
      <c r="G317" s="17">
        <v>0</v>
      </c>
      <c r="H317" s="25">
        <v>0.31</v>
      </c>
    </row>
    <row r="318" spans="1:8" x14ac:dyDescent="0.25">
      <c r="A318" s="16" t="s">
        <v>257</v>
      </c>
      <c r="B318" s="25">
        <v>1.55</v>
      </c>
      <c r="C318" s="25">
        <v>2.62</v>
      </c>
      <c r="D318" s="25">
        <v>66.25</v>
      </c>
      <c r="E318" s="25">
        <v>1.1499999999999999</v>
      </c>
      <c r="F318" s="25">
        <v>16.149999999999999</v>
      </c>
      <c r="G318" s="25">
        <v>0.17</v>
      </c>
      <c r="H318" s="25">
        <v>0.72</v>
      </c>
    </row>
    <row r="319" spans="1:8" x14ac:dyDescent="0.25">
      <c r="A319" s="16" t="s">
        <v>256</v>
      </c>
      <c r="B319" s="18" t="s">
        <v>29</v>
      </c>
      <c r="C319" s="18" t="s">
        <v>29</v>
      </c>
      <c r="D319" s="18" t="s">
        <v>29</v>
      </c>
      <c r="E319" s="18" t="s">
        <v>29</v>
      </c>
      <c r="F319" s="18" t="s">
        <v>29</v>
      </c>
      <c r="G319" s="18" t="s">
        <v>29</v>
      </c>
      <c r="H319" s="18" t="s">
        <v>29</v>
      </c>
    </row>
    <row r="320" spans="1:8" x14ac:dyDescent="0.25">
      <c r="A320" s="16" t="s">
        <v>255</v>
      </c>
      <c r="B320" s="25">
        <v>0.26</v>
      </c>
      <c r="C320" s="25">
        <v>14.51</v>
      </c>
      <c r="D320" s="18" t="s">
        <v>29</v>
      </c>
      <c r="E320" s="25">
        <v>0.01</v>
      </c>
      <c r="F320" s="18" t="s">
        <v>29</v>
      </c>
      <c r="G320" s="18" t="s">
        <v>29</v>
      </c>
      <c r="H320" s="25">
        <v>1.71</v>
      </c>
    </row>
    <row r="321" spans="1:8" x14ac:dyDescent="0.25">
      <c r="A321" s="16" t="s">
        <v>254</v>
      </c>
      <c r="B321" s="25">
        <v>5.29</v>
      </c>
      <c r="C321" s="25">
        <v>0.77</v>
      </c>
      <c r="D321" s="18" t="s">
        <v>29</v>
      </c>
      <c r="E321" s="25">
        <v>3.76</v>
      </c>
      <c r="F321" s="25">
        <v>-10.39</v>
      </c>
      <c r="G321" s="25">
        <v>0.04</v>
      </c>
      <c r="H321" s="25">
        <v>0.89</v>
      </c>
    </row>
    <row r="322" spans="1:8" x14ac:dyDescent="0.25">
      <c r="A322" s="16" t="s">
        <v>253</v>
      </c>
      <c r="B322" s="25">
        <v>10.93</v>
      </c>
      <c r="C322" s="18" t="s">
        <v>29</v>
      </c>
      <c r="D322" s="18" t="s">
        <v>29</v>
      </c>
      <c r="E322" s="25">
        <v>9.24</v>
      </c>
      <c r="F322" s="25">
        <v>-158.41999999999999</v>
      </c>
      <c r="G322" s="18" t="s">
        <v>29</v>
      </c>
      <c r="H322" s="25">
        <v>0.01</v>
      </c>
    </row>
    <row r="323" spans="1:8" x14ac:dyDescent="0.25">
      <c r="A323" s="16" t="s">
        <v>252</v>
      </c>
      <c r="B323" s="25">
        <v>5.53</v>
      </c>
      <c r="C323" s="25">
        <v>1.1299999999999999</v>
      </c>
      <c r="D323" s="18" t="s">
        <v>29</v>
      </c>
      <c r="E323" s="25">
        <v>3.16</v>
      </c>
      <c r="F323" s="25">
        <v>0.66</v>
      </c>
      <c r="G323" s="25">
        <v>0.03</v>
      </c>
      <c r="H323" s="25">
        <v>0.72</v>
      </c>
    </row>
    <row r="324" spans="1:8" x14ac:dyDescent="0.25">
      <c r="A324" s="16" t="s">
        <v>251</v>
      </c>
      <c r="B324" s="25">
        <v>0.1</v>
      </c>
      <c r="C324" s="18" t="s">
        <v>29</v>
      </c>
      <c r="D324" s="18" t="s">
        <v>29</v>
      </c>
      <c r="E324" s="18" t="s">
        <v>29</v>
      </c>
      <c r="F324" s="18" t="s">
        <v>29</v>
      </c>
      <c r="G324" s="18" t="s">
        <v>29</v>
      </c>
      <c r="H324" s="25">
        <v>0.02</v>
      </c>
    </row>
    <row r="325" spans="1:8" x14ac:dyDescent="0.25">
      <c r="A325" s="16" t="s">
        <v>250</v>
      </c>
      <c r="B325" s="18" t="s">
        <v>29</v>
      </c>
      <c r="C325" s="18" t="s">
        <v>29</v>
      </c>
      <c r="D325" s="18" t="s">
        <v>29</v>
      </c>
      <c r="E325" s="18" t="s">
        <v>29</v>
      </c>
      <c r="F325" s="18" t="s">
        <v>29</v>
      </c>
      <c r="G325" s="18" t="s">
        <v>29</v>
      </c>
      <c r="H325" s="18" t="s">
        <v>29</v>
      </c>
    </row>
    <row r="326" spans="1:8" x14ac:dyDescent="0.25">
      <c r="A326" s="16" t="s">
        <v>249</v>
      </c>
      <c r="B326" s="18" t="s">
        <v>29</v>
      </c>
      <c r="C326" s="18" t="s">
        <v>29</v>
      </c>
      <c r="D326" s="18" t="s">
        <v>29</v>
      </c>
      <c r="E326" s="18" t="s">
        <v>29</v>
      </c>
      <c r="F326" s="18" t="s">
        <v>29</v>
      </c>
      <c r="G326" s="18" t="s">
        <v>29</v>
      </c>
      <c r="H326" s="18" t="s">
        <v>29</v>
      </c>
    </row>
    <row r="327" spans="1:8" x14ac:dyDescent="0.25">
      <c r="A327" s="16" t="s">
        <v>248</v>
      </c>
      <c r="B327" s="18" t="s">
        <v>29</v>
      </c>
      <c r="C327" s="18" t="s">
        <v>29</v>
      </c>
      <c r="D327" s="18" t="s">
        <v>29</v>
      </c>
      <c r="E327" s="18" t="s">
        <v>29</v>
      </c>
      <c r="F327" s="18" t="s">
        <v>29</v>
      </c>
      <c r="G327" s="18" t="s">
        <v>29</v>
      </c>
      <c r="H327" s="18" t="s">
        <v>29</v>
      </c>
    </row>
    <row r="328" spans="1:8" x14ac:dyDescent="0.25">
      <c r="A328" s="16" t="s">
        <v>247</v>
      </c>
      <c r="B328" s="18" t="s">
        <v>29</v>
      </c>
      <c r="C328" s="18" t="s">
        <v>29</v>
      </c>
      <c r="D328" s="18" t="s">
        <v>29</v>
      </c>
      <c r="E328" s="18" t="s">
        <v>29</v>
      </c>
      <c r="F328" s="18" t="s">
        <v>29</v>
      </c>
      <c r="G328" s="18" t="s">
        <v>29</v>
      </c>
      <c r="H328" s="18" t="s">
        <v>29</v>
      </c>
    </row>
    <row r="329" spans="1:8" x14ac:dyDescent="0.25">
      <c r="A329" s="16" t="s">
        <v>246</v>
      </c>
      <c r="B329" s="18" t="s">
        <v>29</v>
      </c>
      <c r="C329" s="18" t="s">
        <v>29</v>
      </c>
      <c r="D329" s="18" t="s">
        <v>29</v>
      </c>
      <c r="E329" s="18" t="s">
        <v>29</v>
      </c>
      <c r="F329" s="18" t="s">
        <v>29</v>
      </c>
      <c r="G329" s="18" t="s">
        <v>29</v>
      </c>
      <c r="H329" s="18" t="s">
        <v>29</v>
      </c>
    </row>
    <row r="330" spans="1:8" x14ac:dyDescent="0.25">
      <c r="A330" s="16" t="s">
        <v>245</v>
      </c>
      <c r="B330" s="18" t="s">
        <v>29</v>
      </c>
      <c r="C330" s="18" t="s">
        <v>29</v>
      </c>
      <c r="D330" s="18" t="s">
        <v>29</v>
      </c>
      <c r="E330" s="18" t="s">
        <v>29</v>
      </c>
      <c r="F330" s="18" t="s">
        <v>29</v>
      </c>
      <c r="G330" s="18" t="s">
        <v>29</v>
      </c>
      <c r="H330" s="18" t="s">
        <v>29</v>
      </c>
    </row>
    <row r="331" spans="1:8" x14ac:dyDescent="0.25">
      <c r="A331" s="16" t="s">
        <v>244</v>
      </c>
      <c r="B331" s="18" t="s">
        <v>29</v>
      </c>
      <c r="C331" s="18" t="s">
        <v>29</v>
      </c>
      <c r="D331" s="18" t="s">
        <v>29</v>
      </c>
      <c r="E331" s="18" t="s">
        <v>29</v>
      </c>
      <c r="F331" s="18" t="s">
        <v>29</v>
      </c>
      <c r="G331" s="18" t="s">
        <v>29</v>
      </c>
      <c r="H331" s="18" t="s">
        <v>29</v>
      </c>
    </row>
    <row r="332" spans="1:8" x14ac:dyDescent="0.25">
      <c r="A332" s="16" t="s">
        <v>243</v>
      </c>
      <c r="B332" s="25">
        <v>1.82</v>
      </c>
      <c r="C332" s="25">
        <v>29.97</v>
      </c>
      <c r="D332" s="18" t="s">
        <v>29</v>
      </c>
      <c r="E332" s="25">
        <v>1.59</v>
      </c>
      <c r="F332" s="18" t="s">
        <v>29</v>
      </c>
      <c r="G332" s="18" t="s">
        <v>29</v>
      </c>
      <c r="H332" s="25">
        <v>2.4300000000000002</v>
      </c>
    </row>
    <row r="333" spans="1:8" x14ac:dyDescent="0.25">
      <c r="A333" s="16" t="s">
        <v>242</v>
      </c>
      <c r="B333" s="18" t="s">
        <v>29</v>
      </c>
      <c r="C333" s="18" t="s">
        <v>29</v>
      </c>
      <c r="D333" s="18" t="s">
        <v>29</v>
      </c>
      <c r="E333" s="18" t="s">
        <v>29</v>
      </c>
      <c r="F333" s="18" t="s">
        <v>29</v>
      </c>
      <c r="G333" s="18" t="s">
        <v>29</v>
      </c>
      <c r="H333" s="18" t="s">
        <v>29</v>
      </c>
    </row>
    <row r="334" spans="1:8" x14ac:dyDescent="0.25">
      <c r="A334" s="16" t="s">
        <v>241</v>
      </c>
      <c r="B334" s="25">
        <v>4.26</v>
      </c>
      <c r="C334" s="18" t="s">
        <v>29</v>
      </c>
      <c r="D334" s="25">
        <v>20.02</v>
      </c>
      <c r="E334" s="25">
        <v>2.72</v>
      </c>
      <c r="F334" s="18" t="s">
        <v>29</v>
      </c>
      <c r="G334" s="25">
        <v>0.56999999999999995</v>
      </c>
      <c r="H334" s="18" t="s">
        <v>29</v>
      </c>
    </row>
    <row r="335" spans="1:8" x14ac:dyDescent="0.25">
      <c r="A335" s="16" t="s">
        <v>240</v>
      </c>
      <c r="B335" s="25">
        <v>20.079999999999998</v>
      </c>
      <c r="C335" s="25">
        <v>1.73</v>
      </c>
      <c r="D335" s="18" t="s">
        <v>29</v>
      </c>
      <c r="E335" s="25">
        <v>18.54</v>
      </c>
      <c r="F335" s="25">
        <v>-36.49</v>
      </c>
      <c r="G335" s="25">
        <v>0.19</v>
      </c>
      <c r="H335" s="25">
        <v>0.15</v>
      </c>
    </row>
    <row r="336" spans="1:8" x14ac:dyDescent="0.25">
      <c r="A336" s="16" t="s">
        <v>239</v>
      </c>
      <c r="B336" s="25">
        <v>11.85</v>
      </c>
      <c r="C336" s="25">
        <v>0.95</v>
      </c>
      <c r="D336" s="18" t="s">
        <v>29</v>
      </c>
      <c r="E336" s="25">
        <v>10.65</v>
      </c>
      <c r="F336" s="25">
        <v>-23.21</v>
      </c>
      <c r="G336" s="25">
        <v>0.09</v>
      </c>
      <c r="H336" s="25">
        <v>0.19</v>
      </c>
    </row>
    <row r="337" spans="1:8" x14ac:dyDescent="0.25">
      <c r="A337" s="16" t="s">
        <v>238</v>
      </c>
      <c r="B337" s="25">
        <v>4.3</v>
      </c>
      <c r="C337" s="18" t="s">
        <v>29</v>
      </c>
      <c r="D337" s="18" t="s">
        <v>29</v>
      </c>
      <c r="E337" s="25">
        <v>2.4700000000000002</v>
      </c>
      <c r="F337" s="25">
        <v>-217.33</v>
      </c>
      <c r="G337" s="25">
        <v>0.01</v>
      </c>
      <c r="H337" s="25">
        <v>0.03</v>
      </c>
    </row>
    <row r="338" spans="1:8" x14ac:dyDescent="0.25">
      <c r="A338" s="16" t="s">
        <v>237</v>
      </c>
      <c r="B338" s="18" t="s">
        <v>29</v>
      </c>
      <c r="C338" s="18" t="s">
        <v>29</v>
      </c>
      <c r="D338" s="18" t="s">
        <v>29</v>
      </c>
      <c r="E338" s="18" t="s">
        <v>29</v>
      </c>
      <c r="F338" s="18" t="s">
        <v>29</v>
      </c>
      <c r="G338" s="18" t="s">
        <v>29</v>
      </c>
      <c r="H338" s="18" t="s">
        <v>29</v>
      </c>
    </row>
    <row r="339" spans="1:8" x14ac:dyDescent="0.25">
      <c r="A339" s="16" t="s">
        <v>236</v>
      </c>
      <c r="B339" s="18" t="s">
        <v>29</v>
      </c>
      <c r="C339" s="18" t="s">
        <v>29</v>
      </c>
      <c r="D339" s="18" t="s">
        <v>29</v>
      </c>
      <c r="E339" s="18" t="s">
        <v>29</v>
      </c>
      <c r="F339" s="18" t="s">
        <v>29</v>
      </c>
      <c r="G339" s="18" t="s">
        <v>29</v>
      </c>
      <c r="H339" s="18" t="s">
        <v>29</v>
      </c>
    </row>
    <row r="340" spans="1:8" x14ac:dyDescent="0.25">
      <c r="A340" s="16" t="s">
        <v>235</v>
      </c>
      <c r="B340" s="18" t="s">
        <v>29</v>
      </c>
      <c r="C340" s="18" t="s">
        <v>29</v>
      </c>
      <c r="D340" s="18" t="s">
        <v>29</v>
      </c>
      <c r="E340" s="18" t="s">
        <v>29</v>
      </c>
      <c r="F340" s="18" t="s">
        <v>29</v>
      </c>
      <c r="G340" s="18" t="s">
        <v>29</v>
      </c>
      <c r="H340" s="18" t="s">
        <v>29</v>
      </c>
    </row>
    <row r="341" spans="1:8" x14ac:dyDescent="0.25">
      <c r="A341" s="16" t="s">
        <v>234</v>
      </c>
      <c r="B341" s="18" t="s">
        <v>29</v>
      </c>
      <c r="C341" s="18" t="s">
        <v>29</v>
      </c>
      <c r="D341" s="18" t="s">
        <v>29</v>
      </c>
      <c r="E341" s="18" t="s">
        <v>29</v>
      </c>
      <c r="F341" s="18" t="s">
        <v>29</v>
      </c>
      <c r="G341" s="18" t="s">
        <v>29</v>
      </c>
      <c r="H341" s="18" t="s">
        <v>29</v>
      </c>
    </row>
    <row r="342" spans="1:8" x14ac:dyDescent="0.25">
      <c r="A342" s="16" t="s">
        <v>233</v>
      </c>
      <c r="B342" s="25">
        <v>3.17</v>
      </c>
      <c r="C342" s="25">
        <v>0.97</v>
      </c>
      <c r="D342" s="18" t="s">
        <v>29</v>
      </c>
      <c r="E342" s="25">
        <v>1.38</v>
      </c>
      <c r="F342" s="17">
        <v>-144</v>
      </c>
      <c r="G342" s="18" t="s">
        <v>29</v>
      </c>
      <c r="H342" s="17">
        <v>0</v>
      </c>
    </row>
    <row r="343" spans="1:8" x14ac:dyDescent="0.25">
      <c r="A343" s="16" t="s">
        <v>232</v>
      </c>
      <c r="B343" s="18" t="s">
        <v>29</v>
      </c>
      <c r="C343" s="18" t="s">
        <v>29</v>
      </c>
      <c r="D343" s="18" t="s">
        <v>29</v>
      </c>
      <c r="E343" s="18" t="s">
        <v>29</v>
      </c>
      <c r="F343" s="18" t="s">
        <v>29</v>
      </c>
      <c r="G343" s="18" t="s">
        <v>29</v>
      </c>
      <c r="H343" s="18" t="s">
        <v>29</v>
      </c>
    </row>
    <row r="344" spans="1:8" x14ac:dyDescent="0.25">
      <c r="A344" s="16" t="s">
        <v>231</v>
      </c>
      <c r="B344" s="25">
        <v>4.13</v>
      </c>
      <c r="C344" s="18" t="s">
        <v>29</v>
      </c>
      <c r="D344" s="18" t="s">
        <v>29</v>
      </c>
      <c r="E344" s="25">
        <v>2.4500000000000002</v>
      </c>
      <c r="F344" s="25">
        <v>-244.13</v>
      </c>
      <c r="G344" s="18" t="s">
        <v>29</v>
      </c>
      <c r="H344" s="25">
        <v>0.42</v>
      </c>
    </row>
    <row r="345" spans="1:8" x14ac:dyDescent="0.25">
      <c r="A345" s="16" t="s">
        <v>230</v>
      </c>
      <c r="B345" s="25">
        <v>1.73</v>
      </c>
      <c r="C345" s="17">
        <v>3</v>
      </c>
      <c r="D345" s="25">
        <v>38.25</v>
      </c>
      <c r="E345" s="25">
        <v>0.99</v>
      </c>
      <c r="F345" s="25">
        <v>17.63</v>
      </c>
      <c r="G345" s="25">
        <v>0.23</v>
      </c>
      <c r="H345" s="25">
        <v>0.69</v>
      </c>
    </row>
    <row r="346" spans="1:8" x14ac:dyDescent="0.25">
      <c r="A346" s="16" t="s">
        <v>229</v>
      </c>
      <c r="B346" s="18" t="s">
        <v>29</v>
      </c>
      <c r="C346" s="18" t="s">
        <v>29</v>
      </c>
      <c r="D346" s="18" t="s">
        <v>29</v>
      </c>
      <c r="E346" s="18" t="s">
        <v>29</v>
      </c>
      <c r="F346" s="18" t="s">
        <v>29</v>
      </c>
      <c r="G346" s="18" t="s">
        <v>29</v>
      </c>
      <c r="H346" s="18" t="s">
        <v>29</v>
      </c>
    </row>
    <row r="347" spans="1:8" x14ac:dyDescent="0.25">
      <c r="A347" s="16" t="s">
        <v>228</v>
      </c>
      <c r="B347" s="25">
        <v>2.96</v>
      </c>
      <c r="C347" s="25">
        <v>6.04</v>
      </c>
      <c r="D347" s="18" t="s">
        <v>29</v>
      </c>
      <c r="E347" s="25">
        <v>2.19</v>
      </c>
      <c r="F347" s="25">
        <v>75.23</v>
      </c>
      <c r="G347" s="25">
        <v>0.02</v>
      </c>
      <c r="H347" s="25">
        <v>1.21</v>
      </c>
    </row>
    <row r="348" spans="1:8" x14ac:dyDescent="0.25">
      <c r="A348" s="16" t="s">
        <v>227</v>
      </c>
      <c r="B348" s="18" t="s">
        <v>29</v>
      </c>
      <c r="C348" s="18" t="s">
        <v>29</v>
      </c>
      <c r="D348" s="18" t="s">
        <v>29</v>
      </c>
      <c r="E348" s="18" t="s">
        <v>29</v>
      </c>
      <c r="F348" s="18" t="s">
        <v>29</v>
      </c>
      <c r="G348" s="18" t="s">
        <v>29</v>
      </c>
      <c r="H348" s="18" t="s">
        <v>29</v>
      </c>
    </row>
    <row r="349" spans="1:8" x14ac:dyDescent="0.25">
      <c r="A349" s="16" t="s">
        <v>226</v>
      </c>
      <c r="B349" s="18" t="s">
        <v>29</v>
      </c>
      <c r="C349" s="18" t="s">
        <v>29</v>
      </c>
      <c r="D349" s="18" t="s">
        <v>29</v>
      </c>
      <c r="E349" s="18" t="s">
        <v>29</v>
      </c>
      <c r="F349" s="18" t="s">
        <v>29</v>
      </c>
      <c r="G349" s="18" t="s">
        <v>29</v>
      </c>
      <c r="H349" s="18" t="s">
        <v>29</v>
      </c>
    </row>
    <row r="350" spans="1:8" x14ac:dyDescent="0.25">
      <c r="A350" s="16" t="s">
        <v>225</v>
      </c>
      <c r="B350" s="18" t="s">
        <v>29</v>
      </c>
      <c r="C350" s="18" t="s">
        <v>29</v>
      </c>
      <c r="D350" s="18" t="s">
        <v>29</v>
      </c>
      <c r="E350" s="18" t="s">
        <v>29</v>
      </c>
      <c r="F350" s="18" t="s">
        <v>29</v>
      </c>
      <c r="G350" s="18" t="s">
        <v>29</v>
      </c>
      <c r="H350" s="18" t="s">
        <v>29</v>
      </c>
    </row>
    <row r="351" spans="1:8" x14ac:dyDescent="0.25">
      <c r="A351" s="16" t="s">
        <v>224</v>
      </c>
      <c r="B351" s="18" t="s">
        <v>29</v>
      </c>
      <c r="C351" s="18" t="s">
        <v>29</v>
      </c>
      <c r="D351" s="18" t="s">
        <v>29</v>
      </c>
      <c r="E351" s="18" t="s">
        <v>29</v>
      </c>
      <c r="F351" s="18" t="s">
        <v>29</v>
      </c>
      <c r="G351" s="18" t="s">
        <v>29</v>
      </c>
      <c r="H351" s="18" t="s">
        <v>29</v>
      </c>
    </row>
    <row r="352" spans="1:8" x14ac:dyDescent="0.25">
      <c r="A352" s="16" t="s">
        <v>223</v>
      </c>
      <c r="B352" s="25">
        <v>0.08</v>
      </c>
      <c r="C352" s="25">
        <v>2.5</v>
      </c>
      <c r="D352" s="18" t="s">
        <v>29</v>
      </c>
      <c r="E352" s="18" t="s">
        <v>29</v>
      </c>
      <c r="F352" s="18" t="s">
        <v>29</v>
      </c>
      <c r="G352" s="18" t="s">
        <v>29</v>
      </c>
      <c r="H352" s="25">
        <v>0.62</v>
      </c>
    </row>
    <row r="353" spans="1:8" x14ac:dyDescent="0.25">
      <c r="A353" s="16" t="s">
        <v>222</v>
      </c>
      <c r="B353" s="18" t="s">
        <v>29</v>
      </c>
      <c r="C353" s="18" t="s">
        <v>29</v>
      </c>
      <c r="D353" s="18" t="s">
        <v>29</v>
      </c>
      <c r="E353" s="18" t="s">
        <v>29</v>
      </c>
      <c r="F353" s="18" t="s">
        <v>29</v>
      </c>
      <c r="G353" s="18" t="s">
        <v>29</v>
      </c>
      <c r="H353" s="18" t="s">
        <v>29</v>
      </c>
    </row>
    <row r="354" spans="1:8" x14ac:dyDescent="0.25">
      <c r="A354" s="16" t="s">
        <v>221</v>
      </c>
      <c r="B354" s="18" t="s">
        <v>29</v>
      </c>
      <c r="C354" s="18" t="s">
        <v>29</v>
      </c>
      <c r="D354" s="18" t="s">
        <v>29</v>
      </c>
      <c r="E354" s="18" t="s">
        <v>29</v>
      </c>
      <c r="F354" s="18" t="s">
        <v>29</v>
      </c>
      <c r="G354" s="18" t="s">
        <v>29</v>
      </c>
      <c r="H354" s="18" t="s">
        <v>29</v>
      </c>
    </row>
    <row r="355" spans="1:8" x14ac:dyDescent="0.25">
      <c r="A355" s="16" t="s">
        <v>220</v>
      </c>
      <c r="B355" s="25">
        <v>3.7</v>
      </c>
      <c r="C355" s="25">
        <v>1.22</v>
      </c>
      <c r="D355" s="18" t="s">
        <v>29</v>
      </c>
      <c r="E355" s="25">
        <v>2.11</v>
      </c>
      <c r="F355" s="25">
        <v>-22.45</v>
      </c>
      <c r="G355" s="18" t="s">
        <v>29</v>
      </c>
      <c r="H355" s="25">
        <v>0.65</v>
      </c>
    </row>
    <row r="356" spans="1:8" x14ac:dyDescent="0.25">
      <c r="A356" s="16" t="s">
        <v>219</v>
      </c>
      <c r="B356" s="18" t="s">
        <v>29</v>
      </c>
      <c r="C356" s="18" t="s">
        <v>29</v>
      </c>
      <c r="D356" s="18" t="s">
        <v>29</v>
      </c>
      <c r="E356" s="18" t="s">
        <v>29</v>
      </c>
      <c r="F356" s="18" t="s">
        <v>29</v>
      </c>
      <c r="G356" s="18" t="s">
        <v>29</v>
      </c>
      <c r="H356" s="18" t="s">
        <v>29</v>
      </c>
    </row>
    <row r="357" spans="1:8" x14ac:dyDescent="0.25">
      <c r="A357" s="16" t="s">
        <v>218</v>
      </c>
      <c r="B357" s="18" t="s">
        <v>29</v>
      </c>
      <c r="C357" s="18" t="s">
        <v>29</v>
      </c>
      <c r="D357" s="18" t="s">
        <v>29</v>
      </c>
      <c r="E357" s="18" t="s">
        <v>29</v>
      </c>
      <c r="F357" s="18" t="s">
        <v>29</v>
      </c>
      <c r="G357" s="18" t="s">
        <v>29</v>
      </c>
      <c r="H357" s="18" t="s">
        <v>29</v>
      </c>
    </row>
    <row r="358" spans="1:8" x14ac:dyDescent="0.25">
      <c r="A358" s="16" t="s">
        <v>217</v>
      </c>
      <c r="B358" s="25">
        <v>5.24</v>
      </c>
      <c r="C358" s="25">
        <v>3.25</v>
      </c>
      <c r="D358" s="18" t="s">
        <v>29</v>
      </c>
      <c r="E358" s="25">
        <v>3.19</v>
      </c>
      <c r="F358" s="25">
        <v>17.34</v>
      </c>
      <c r="G358" s="17">
        <v>0</v>
      </c>
      <c r="H358" s="25">
        <v>0.9</v>
      </c>
    </row>
    <row r="359" spans="1:8" x14ac:dyDescent="0.25">
      <c r="A359" s="16" t="s">
        <v>216</v>
      </c>
      <c r="B359" s="18" t="s">
        <v>29</v>
      </c>
      <c r="C359" s="18" t="s">
        <v>29</v>
      </c>
      <c r="D359" s="18" t="s">
        <v>29</v>
      </c>
      <c r="E359" s="18" t="s">
        <v>29</v>
      </c>
      <c r="F359" s="18" t="s">
        <v>29</v>
      </c>
      <c r="G359" s="18" t="s">
        <v>29</v>
      </c>
      <c r="H359" s="18" t="s">
        <v>29</v>
      </c>
    </row>
    <row r="360" spans="1:8" x14ac:dyDescent="0.25">
      <c r="A360" s="16" t="s">
        <v>215</v>
      </c>
      <c r="B360" s="18" t="s">
        <v>29</v>
      </c>
      <c r="C360" s="18" t="s">
        <v>29</v>
      </c>
      <c r="D360" s="18" t="s">
        <v>29</v>
      </c>
      <c r="E360" s="18" t="s">
        <v>29</v>
      </c>
      <c r="F360" s="18" t="s">
        <v>29</v>
      </c>
      <c r="G360" s="18" t="s">
        <v>29</v>
      </c>
      <c r="H360" s="18" t="s">
        <v>29</v>
      </c>
    </row>
    <row r="361" spans="1:8" x14ac:dyDescent="0.25">
      <c r="A361" s="16" t="s">
        <v>214</v>
      </c>
      <c r="B361" s="18" t="s">
        <v>29</v>
      </c>
      <c r="C361" s="18" t="s">
        <v>29</v>
      </c>
      <c r="D361" s="18" t="s">
        <v>29</v>
      </c>
      <c r="E361" s="18" t="s">
        <v>29</v>
      </c>
      <c r="F361" s="18" t="s">
        <v>29</v>
      </c>
      <c r="G361" s="18" t="s">
        <v>29</v>
      </c>
      <c r="H361" s="18" t="s">
        <v>29</v>
      </c>
    </row>
    <row r="362" spans="1:8" x14ac:dyDescent="0.25">
      <c r="A362" s="16" t="s">
        <v>213</v>
      </c>
      <c r="B362" s="18" t="s">
        <v>29</v>
      </c>
      <c r="C362" s="18" t="s">
        <v>29</v>
      </c>
      <c r="D362" s="18" t="s">
        <v>29</v>
      </c>
      <c r="E362" s="18" t="s">
        <v>29</v>
      </c>
      <c r="F362" s="18" t="s">
        <v>29</v>
      </c>
      <c r="G362" s="18" t="s">
        <v>29</v>
      </c>
      <c r="H362" s="18" t="s">
        <v>29</v>
      </c>
    </row>
    <row r="363" spans="1:8" x14ac:dyDescent="0.25">
      <c r="A363" s="16" t="s">
        <v>212</v>
      </c>
      <c r="B363" s="18" t="s">
        <v>29</v>
      </c>
      <c r="C363" s="18" t="s">
        <v>29</v>
      </c>
      <c r="D363" s="18" t="s">
        <v>29</v>
      </c>
      <c r="E363" s="18" t="s">
        <v>29</v>
      </c>
      <c r="F363" s="18" t="s">
        <v>29</v>
      </c>
      <c r="G363" s="18" t="s">
        <v>29</v>
      </c>
      <c r="H363" s="18" t="s">
        <v>29</v>
      </c>
    </row>
    <row r="364" spans="1:8" x14ac:dyDescent="0.25">
      <c r="A364" s="16" t="s">
        <v>211</v>
      </c>
      <c r="B364" s="18" t="s">
        <v>29</v>
      </c>
      <c r="C364" s="18" t="s">
        <v>29</v>
      </c>
      <c r="D364" s="18" t="s">
        <v>29</v>
      </c>
      <c r="E364" s="18" t="s">
        <v>29</v>
      </c>
      <c r="F364" s="18" t="s">
        <v>29</v>
      </c>
      <c r="G364" s="18" t="s">
        <v>29</v>
      </c>
      <c r="H364" s="18" t="s">
        <v>29</v>
      </c>
    </row>
    <row r="365" spans="1:8" x14ac:dyDescent="0.25">
      <c r="A365" s="16" t="s">
        <v>210</v>
      </c>
      <c r="B365" s="18" t="s">
        <v>29</v>
      </c>
      <c r="C365" s="18" t="s">
        <v>29</v>
      </c>
      <c r="D365" s="18" t="s">
        <v>29</v>
      </c>
      <c r="E365" s="18" t="s">
        <v>29</v>
      </c>
      <c r="F365" s="18" t="s">
        <v>29</v>
      </c>
      <c r="G365" s="18" t="s">
        <v>29</v>
      </c>
      <c r="H365" s="18" t="s">
        <v>29</v>
      </c>
    </row>
    <row r="366" spans="1:8" x14ac:dyDescent="0.25">
      <c r="A366" s="16" t="s">
        <v>209</v>
      </c>
      <c r="B366" s="18" t="s">
        <v>29</v>
      </c>
      <c r="C366" s="18" t="s">
        <v>29</v>
      </c>
      <c r="D366" s="18" t="s">
        <v>29</v>
      </c>
      <c r="E366" s="18" t="s">
        <v>29</v>
      </c>
      <c r="F366" s="18" t="s">
        <v>29</v>
      </c>
      <c r="G366" s="18" t="s">
        <v>29</v>
      </c>
      <c r="H366" s="18" t="s">
        <v>29</v>
      </c>
    </row>
    <row r="367" spans="1:8" x14ac:dyDescent="0.25">
      <c r="A367" s="16" t="s">
        <v>208</v>
      </c>
      <c r="B367" s="18" t="s">
        <v>29</v>
      </c>
      <c r="C367" s="18" t="s">
        <v>29</v>
      </c>
      <c r="D367" s="18" t="s">
        <v>29</v>
      </c>
      <c r="E367" s="18" t="s">
        <v>29</v>
      </c>
      <c r="F367" s="18" t="s">
        <v>29</v>
      </c>
      <c r="G367" s="18" t="s">
        <v>29</v>
      </c>
      <c r="H367" s="18" t="s">
        <v>29</v>
      </c>
    </row>
    <row r="368" spans="1:8" x14ac:dyDescent="0.25">
      <c r="A368" s="16" t="s">
        <v>207</v>
      </c>
      <c r="B368" s="18" t="s">
        <v>29</v>
      </c>
      <c r="C368" s="18" t="s">
        <v>29</v>
      </c>
      <c r="D368" s="18" t="s">
        <v>29</v>
      </c>
      <c r="E368" s="18" t="s">
        <v>29</v>
      </c>
      <c r="F368" s="18" t="s">
        <v>29</v>
      </c>
      <c r="G368" s="18" t="s">
        <v>29</v>
      </c>
      <c r="H368" s="18" t="s">
        <v>29</v>
      </c>
    </row>
    <row r="369" spans="1:8" x14ac:dyDescent="0.25">
      <c r="A369" s="16" t="s">
        <v>206</v>
      </c>
      <c r="B369" s="18" t="s">
        <v>29</v>
      </c>
      <c r="C369" s="18" t="s">
        <v>29</v>
      </c>
      <c r="D369" s="18" t="s">
        <v>29</v>
      </c>
      <c r="E369" s="18" t="s">
        <v>29</v>
      </c>
      <c r="F369" s="18" t="s">
        <v>29</v>
      </c>
      <c r="G369" s="18" t="s">
        <v>29</v>
      </c>
      <c r="H369" s="18" t="s">
        <v>29</v>
      </c>
    </row>
    <row r="370" spans="1:8" x14ac:dyDescent="0.25">
      <c r="A370" s="16" t="s">
        <v>205</v>
      </c>
      <c r="B370" s="25">
        <v>5.54</v>
      </c>
      <c r="C370" s="25">
        <v>1.1399999999999999</v>
      </c>
      <c r="D370" s="18" t="s">
        <v>29</v>
      </c>
      <c r="E370" s="25">
        <v>4.62</v>
      </c>
      <c r="F370" s="25">
        <v>-3.91</v>
      </c>
      <c r="G370" s="25">
        <v>7.0000000000000007E-2</v>
      </c>
      <c r="H370" s="25">
        <v>0.77</v>
      </c>
    </row>
    <row r="371" spans="1:8" x14ac:dyDescent="0.25">
      <c r="A371" s="16" t="s">
        <v>204</v>
      </c>
      <c r="B371" s="25">
        <v>10.41</v>
      </c>
      <c r="C371" s="25">
        <v>1.22</v>
      </c>
      <c r="D371" s="18" t="s">
        <v>29</v>
      </c>
      <c r="E371" s="25">
        <v>9.5500000000000007</v>
      </c>
      <c r="F371" s="25">
        <v>-37.25</v>
      </c>
      <c r="G371" s="25">
        <v>0.26</v>
      </c>
      <c r="H371" s="25">
        <v>0.44</v>
      </c>
    </row>
    <row r="372" spans="1:8" x14ac:dyDescent="0.25">
      <c r="A372" s="16" t="s">
        <v>203</v>
      </c>
      <c r="B372" s="18" t="s">
        <v>29</v>
      </c>
      <c r="C372" s="18" t="s">
        <v>29</v>
      </c>
      <c r="D372" s="18" t="s">
        <v>29</v>
      </c>
      <c r="E372" s="18" t="s">
        <v>29</v>
      </c>
      <c r="F372" s="18" t="s">
        <v>29</v>
      </c>
      <c r="G372" s="18" t="s">
        <v>29</v>
      </c>
      <c r="H372" s="18" t="s">
        <v>29</v>
      </c>
    </row>
    <row r="373" spans="1:8" x14ac:dyDescent="0.25">
      <c r="A373" s="16" t="s">
        <v>202</v>
      </c>
      <c r="B373" s="25">
        <v>20.52</v>
      </c>
      <c r="C373" s="25">
        <v>2.84</v>
      </c>
      <c r="D373" s="18" t="s">
        <v>29</v>
      </c>
      <c r="E373" s="25">
        <v>19.38</v>
      </c>
      <c r="F373" s="25">
        <v>-48.32</v>
      </c>
      <c r="G373" s="25">
        <v>0.14000000000000001</v>
      </c>
      <c r="H373" s="25">
        <v>0.28000000000000003</v>
      </c>
    </row>
    <row r="374" spans="1:8" x14ac:dyDescent="0.25">
      <c r="A374" s="16" t="s">
        <v>201</v>
      </c>
      <c r="B374" s="25">
        <v>5.49</v>
      </c>
      <c r="C374" s="25">
        <v>1.83</v>
      </c>
      <c r="D374" s="18" t="s">
        <v>29</v>
      </c>
      <c r="E374" s="25">
        <v>4.3899999999999997</v>
      </c>
      <c r="F374" s="25">
        <v>-53.35</v>
      </c>
      <c r="G374" s="25">
        <v>0.61</v>
      </c>
      <c r="H374" s="25">
        <v>0.6</v>
      </c>
    </row>
    <row r="375" spans="1:8" x14ac:dyDescent="0.25">
      <c r="A375" s="16" t="s">
        <v>200</v>
      </c>
      <c r="B375" s="25">
        <v>0.89</v>
      </c>
      <c r="C375" s="18" t="s">
        <v>29</v>
      </c>
      <c r="D375" s="18" t="s">
        <v>29</v>
      </c>
      <c r="E375" s="18" t="s">
        <v>29</v>
      </c>
      <c r="F375" s="18" t="s">
        <v>29</v>
      </c>
      <c r="G375" s="18" t="s">
        <v>29</v>
      </c>
      <c r="H375" s="25">
        <v>0.01</v>
      </c>
    </row>
    <row r="376" spans="1:8" x14ac:dyDescent="0.25">
      <c r="A376" s="16" t="s">
        <v>199</v>
      </c>
      <c r="B376" s="25">
        <v>6.79</v>
      </c>
      <c r="C376" s="25">
        <v>2.23</v>
      </c>
      <c r="D376" s="18" t="s">
        <v>29</v>
      </c>
      <c r="E376" s="25">
        <v>3.04</v>
      </c>
      <c r="F376" s="25">
        <v>-40.32</v>
      </c>
      <c r="G376" s="18" t="s">
        <v>29</v>
      </c>
      <c r="H376" s="25">
        <v>0.02</v>
      </c>
    </row>
    <row r="377" spans="1:8" x14ac:dyDescent="0.25">
      <c r="A377" s="16" t="s">
        <v>198</v>
      </c>
      <c r="B377" s="18" t="s">
        <v>29</v>
      </c>
      <c r="C377" s="18" t="s">
        <v>29</v>
      </c>
      <c r="D377" s="18" t="s">
        <v>29</v>
      </c>
      <c r="E377" s="18" t="s">
        <v>29</v>
      </c>
      <c r="F377" s="18" t="s">
        <v>29</v>
      </c>
      <c r="G377" s="18" t="s">
        <v>29</v>
      </c>
      <c r="H377" s="18" t="s">
        <v>29</v>
      </c>
    </row>
    <row r="378" spans="1:8" x14ac:dyDescent="0.25">
      <c r="A378" s="16" t="s">
        <v>197</v>
      </c>
      <c r="B378" s="25">
        <v>2.08</v>
      </c>
      <c r="C378" s="25">
        <v>0.87</v>
      </c>
      <c r="D378" s="25">
        <v>8.01</v>
      </c>
      <c r="E378" s="25">
        <v>1.1200000000000001</v>
      </c>
      <c r="F378" s="25">
        <v>9.66</v>
      </c>
      <c r="G378" s="25">
        <v>0.56999999999999995</v>
      </c>
      <c r="H378" s="25">
        <v>0.48</v>
      </c>
    </row>
    <row r="379" spans="1:8" x14ac:dyDescent="0.25">
      <c r="A379" s="16" t="s">
        <v>196</v>
      </c>
      <c r="B379" s="25">
        <v>2.77</v>
      </c>
      <c r="C379" s="25">
        <v>5.82</v>
      </c>
      <c r="D379" s="25">
        <v>8.15</v>
      </c>
      <c r="E379" s="25">
        <v>1.02</v>
      </c>
      <c r="F379" s="25">
        <v>11.9</v>
      </c>
      <c r="G379" s="25">
        <v>0.8</v>
      </c>
      <c r="H379" s="25">
        <v>0.45</v>
      </c>
    </row>
    <row r="380" spans="1:8" x14ac:dyDescent="0.25">
      <c r="A380" s="16" t="s">
        <v>195</v>
      </c>
      <c r="B380" s="18" t="s">
        <v>29</v>
      </c>
      <c r="C380" s="18" t="s">
        <v>29</v>
      </c>
      <c r="D380" s="18" t="s">
        <v>29</v>
      </c>
      <c r="E380" s="18" t="s">
        <v>29</v>
      </c>
      <c r="F380" s="18" t="s">
        <v>29</v>
      </c>
      <c r="G380" s="18" t="s">
        <v>29</v>
      </c>
      <c r="H380" s="18" t="s">
        <v>29</v>
      </c>
    </row>
    <row r="381" spans="1:8" x14ac:dyDescent="0.25">
      <c r="A381" s="16" t="s">
        <v>194</v>
      </c>
      <c r="B381" s="18" t="s">
        <v>29</v>
      </c>
      <c r="C381" s="18" t="s">
        <v>29</v>
      </c>
      <c r="D381" s="18" t="s">
        <v>29</v>
      </c>
      <c r="E381" s="18" t="s">
        <v>29</v>
      </c>
      <c r="F381" s="18" t="s">
        <v>29</v>
      </c>
      <c r="G381" s="18" t="s">
        <v>29</v>
      </c>
      <c r="H381" s="18" t="s">
        <v>29</v>
      </c>
    </row>
    <row r="382" spans="1:8" x14ac:dyDescent="0.25">
      <c r="A382" s="16" t="s">
        <v>193</v>
      </c>
      <c r="B382" s="18" t="s">
        <v>29</v>
      </c>
      <c r="C382" s="18" t="s">
        <v>29</v>
      </c>
      <c r="D382" s="18" t="s">
        <v>29</v>
      </c>
      <c r="E382" s="18" t="s">
        <v>29</v>
      </c>
      <c r="F382" s="18" t="s">
        <v>29</v>
      </c>
      <c r="G382" s="18" t="s">
        <v>29</v>
      </c>
      <c r="H382" s="18" t="s">
        <v>29</v>
      </c>
    </row>
    <row r="383" spans="1:8" x14ac:dyDescent="0.25">
      <c r="A383" s="16" t="s">
        <v>192</v>
      </c>
      <c r="B383" s="25">
        <v>5.56</v>
      </c>
      <c r="C383" s="25">
        <v>2.93</v>
      </c>
      <c r="D383" s="25">
        <v>877.34</v>
      </c>
      <c r="E383" s="25">
        <v>4.83</v>
      </c>
      <c r="F383" s="25">
        <v>10.78</v>
      </c>
      <c r="G383" s="17">
        <v>0</v>
      </c>
      <c r="H383" s="25">
        <v>0.77</v>
      </c>
    </row>
    <row r="384" spans="1:8" x14ac:dyDescent="0.25">
      <c r="A384" s="16" t="s">
        <v>191</v>
      </c>
      <c r="B384" s="18" t="s">
        <v>29</v>
      </c>
      <c r="C384" s="18" t="s">
        <v>29</v>
      </c>
      <c r="D384" s="18" t="s">
        <v>29</v>
      </c>
      <c r="E384" s="18" t="s">
        <v>29</v>
      </c>
      <c r="F384" s="18" t="s">
        <v>29</v>
      </c>
      <c r="G384" s="18" t="s">
        <v>29</v>
      </c>
      <c r="H384" s="18" t="s">
        <v>29</v>
      </c>
    </row>
    <row r="385" spans="1:8" x14ac:dyDescent="0.25">
      <c r="A385" s="16" t="s">
        <v>190</v>
      </c>
      <c r="B385" s="25">
        <v>3.87</v>
      </c>
      <c r="C385" s="25">
        <v>3.05</v>
      </c>
      <c r="D385" s="18" t="s">
        <v>29</v>
      </c>
      <c r="E385" s="25">
        <v>2.75</v>
      </c>
      <c r="F385" s="25">
        <v>-26.91</v>
      </c>
      <c r="G385" s="18" t="s">
        <v>29</v>
      </c>
      <c r="H385" s="25">
        <v>0.6</v>
      </c>
    </row>
    <row r="386" spans="1:8" x14ac:dyDescent="0.25">
      <c r="A386" s="16" t="s">
        <v>189</v>
      </c>
      <c r="B386" s="25">
        <v>2.1</v>
      </c>
      <c r="C386" s="25">
        <v>6.26</v>
      </c>
      <c r="D386" s="25">
        <v>17.78</v>
      </c>
      <c r="E386" s="25">
        <v>1.42</v>
      </c>
      <c r="F386" s="25">
        <v>10.93</v>
      </c>
      <c r="G386" s="25">
        <v>0.43</v>
      </c>
      <c r="H386" s="25">
        <v>0.52</v>
      </c>
    </row>
    <row r="387" spans="1:8" x14ac:dyDescent="0.25">
      <c r="A387" s="16" t="s">
        <v>188</v>
      </c>
      <c r="B387" s="18" t="s">
        <v>29</v>
      </c>
      <c r="C387" s="18" t="s">
        <v>29</v>
      </c>
      <c r="D387" s="18" t="s">
        <v>29</v>
      </c>
      <c r="E387" s="18" t="s">
        <v>29</v>
      </c>
      <c r="F387" s="18" t="s">
        <v>29</v>
      </c>
      <c r="G387" s="18" t="s">
        <v>29</v>
      </c>
      <c r="H387" s="18" t="s">
        <v>29</v>
      </c>
    </row>
    <row r="388" spans="1:8" x14ac:dyDescent="0.25">
      <c r="A388" s="16" t="s">
        <v>187</v>
      </c>
      <c r="B388" s="25">
        <v>1.56</v>
      </c>
      <c r="C388" s="25">
        <v>2.92</v>
      </c>
      <c r="D388" s="18" t="s">
        <v>29</v>
      </c>
      <c r="E388" s="25">
        <v>0.65</v>
      </c>
      <c r="F388" s="25">
        <v>-10.55</v>
      </c>
      <c r="G388" s="25">
        <v>0.28999999999999998</v>
      </c>
      <c r="H388" s="25">
        <v>0.64</v>
      </c>
    </row>
    <row r="389" spans="1:8" x14ac:dyDescent="0.25">
      <c r="A389" s="16" t="s">
        <v>186</v>
      </c>
      <c r="B389" s="18" t="s">
        <v>29</v>
      </c>
      <c r="C389" s="18" t="s">
        <v>29</v>
      </c>
      <c r="D389" s="18" t="s">
        <v>29</v>
      </c>
      <c r="E389" s="18" t="s">
        <v>29</v>
      </c>
      <c r="F389" s="18" t="s">
        <v>29</v>
      </c>
      <c r="G389" s="18" t="s">
        <v>29</v>
      </c>
      <c r="H389" s="18" t="s">
        <v>29</v>
      </c>
    </row>
    <row r="390" spans="1:8" x14ac:dyDescent="0.25">
      <c r="A390" s="16" t="s">
        <v>185</v>
      </c>
      <c r="B390" s="25">
        <v>2.2000000000000002</v>
      </c>
      <c r="C390" s="25">
        <v>1.8</v>
      </c>
      <c r="D390" s="25">
        <v>337.59</v>
      </c>
      <c r="E390" s="25">
        <v>1.33</v>
      </c>
      <c r="F390" s="25">
        <v>14.26</v>
      </c>
      <c r="G390" s="25">
        <v>0.84</v>
      </c>
      <c r="H390" s="25">
        <v>0.5</v>
      </c>
    </row>
    <row r="391" spans="1:8" x14ac:dyDescent="0.25">
      <c r="A391" s="16" t="s">
        <v>184</v>
      </c>
      <c r="B391" s="17">
        <v>2</v>
      </c>
      <c r="C391" s="25">
        <v>3.83</v>
      </c>
      <c r="D391" s="25">
        <v>2237.7800000000002</v>
      </c>
      <c r="E391" s="25">
        <v>1.57</v>
      </c>
      <c r="F391" s="17">
        <v>7</v>
      </c>
      <c r="G391" s="17">
        <v>0</v>
      </c>
      <c r="H391" s="25">
        <v>0.66</v>
      </c>
    </row>
    <row r="392" spans="1:8" x14ac:dyDescent="0.25">
      <c r="A392" s="16" t="s">
        <v>183</v>
      </c>
      <c r="B392" s="18" t="s">
        <v>29</v>
      </c>
      <c r="C392" s="18" t="s">
        <v>29</v>
      </c>
      <c r="D392" s="18" t="s">
        <v>29</v>
      </c>
      <c r="E392" s="18" t="s">
        <v>29</v>
      </c>
      <c r="F392" s="18" t="s">
        <v>29</v>
      </c>
      <c r="G392" s="18" t="s">
        <v>29</v>
      </c>
      <c r="H392" s="18" t="s">
        <v>29</v>
      </c>
    </row>
    <row r="393" spans="1:8" x14ac:dyDescent="0.25">
      <c r="A393" s="16" t="s">
        <v>182</v>
      </c>
      <c r="B393" s="18" t="s">
        <v>29</v>
      </c>
      <c r="C393" s="18" t="s">
        <v>29</v>
      </c>
      <c r="D393" s="18" t="s">
        <v>29</v>
      </c>
      <c r="E393" s="18" t="s">
        <v>29</v>
      </c>
      <c r="F393" s="18" t="s">
        <v>29</v>
      </c>
      <c r="G393" s="18" t="s">
        <v>29</v>
      </c>
      <c r="H393" s="18" t="s">
        <v>29</v>
      </c>
    </row>
    <row r="394" spans="1:8" x14ac:dyDescent="0.25">
      <c r="A394" s="16" t="s">
        <v>181</v>
      </c>
      <c r="B394" s="18" t="s">
        <v>29</v>
      </c>
      <c r="C394" s="18" t="s">
        <v>29</v>
      </c>
      <c r="D394" s="18" t="s">
        <v>29</v>
      </c>
      <c r="E394" s="18" t="s">
        <v>29</v>
      </c>
      <c r="F394" s="18" t="s">
        <v>29</v>
      </c>
      <c r="G394" s="18" t="s">
        <v>29</v>
      </c>
      <c r="H394" s="18" t="s">
        <v>29</v>
      </c>
    </row>
    <row r="395" spans="1:8" x14ac:dyDescent="0.25">
      <c r="A395" s="16" t="s">
        <v>180</v>
      </c>
      <c r="B395" s="25">
        <v>2.36</v>
      </c>
      <c r="C395" s="25">
        <v>2.7</v>
      </c>
      <c r="D395" s="25">
        <v>21.62</v>
      </c>
      <c r="E395" s="25">
        <v>1.61</v>
      </c>
      <c r="F395" s="25">
        <v>3.13</v>
      </c>
      <c r="G395" s="25">
        <v>7.0000000000000007E-2</v>
      </c>
      <c r="H395" s="25">
        <v>0.57999999999999996</v>
      </c>
    </row>
    <row r="396" spans="1:8" x14ac:dyDescent="0.25">
      <c r="A396" s="16" t="s">
        <v>179</v>
      </c>
      <c r="B396" s="25">
        <v>1.28</v>
      </c>
      <c r="C396" s="25">
        <v>14.47</v>
      </c>
      <c r="D396" s="18" t="s">
        <v>29</v>
      </c>
      <c r="E396" s="25">
        <v>1.08</v>
      </c>
      <c r="F396" s="25">
        <v>1.9</v>
      </c>
      <c r="G396" s="18" t="s">
        <v>29</v>
      </c>
      <c r="H396" s="25">
        <v>1.91</v>
      </c>
    </row>
    <row r="397" spans="1:8" x14ac:dyDescent="0.25">
      <c r="A397" s="16" t="s">
        <v>178</v>
      </c>
      <c r="B397" s="25">
        <v>1.91</v>
      </c>
      <c r="C397" s="25">
        <v>7.64</v>
      </c>
      <c r="D397" s="25">
        <v>10.26</v>
      </c>
      <c r="E397" s="25">
        <v>1.43</v>
      </c>
      <c r="F397" s="25">
        <v>25.54</v>
      </c>
      <c r="G397" s="25">
        <v>0.82</v>
      </c>
      <c r="H397" s="25">
        <v>1.03</v>
      </c>
    </row>
    <row r="398" spans="1:8" x14ac:dyDescent="0.25">
      <c r="A398" s="16" t="s">
        <v>177</v>
      </c>
      <c r="B398" s="25">
        <v>3.8</v>
      </c>
      <c r="C398" s="25">
        <v>5.49</v>
      </c>
      <c r="D398" s="18" t="s">
        <v>29</v>
      </c>
      <c r="E398" s="25">
        <v>3.2</v>
      </c>
      <c r="F398" s="18" t="s">
        <v>29</v>
      </c>
      <c r="G398" s="18" t="s">
        <v>29</v>
      </c>
      <c r="H398" s="25">
        <v>0.4</v>
      </c>
    </row>
    <row r="399" spans="1:8" x14ac:dyDescent="0.25">
      <c r="A399" s="16" t="s">
        <v>176</v>
      </c>
      <c r="B399" s="25">
        <v>3.29</v>
      </c>
      <c r="C399" s="25">
        <v>3.17</v>
      </c>
      <c r="D399" s="18" t="s">
        <v>29</v>
      </c>
      <c r="E399" s="25">
        <v>2.0299999999999998</v>
      </c>
      <c r="F399" s="25">
        <v>-9.34</v>
      </c>
      <c r="G399" s="25">
        <v>0.43</v>
      </c>
      <c r="H399" s="25">
        <v>0.99</v>
      </c>
    </row>
    <row r="400" spans="1:8" x14ac:dyDescent="0.25">
      <c r="A400" s="16" t="s">
        <v>175</v>
      </c>
      <c r="B400" s="25">
        <v>1.6</v>
      </c>
      <c r="C400" s="25">
        <v>2.89</v>
      </c>
      <c r="D400" s="18" t="s">
        <v>29</v>
      </c>
      <c r="E400" s="25">
        <v>1.1499999999999999</v>
      </c>
      <c r="F400" s="25">
        <v>7.08</v>
      </c>
      <c r="G400" s="17">
        <v>0</v>
      </c>
      <c r="H400" s="25">
        <v>0.67</v>
      </c>
    </row>
    <row r="401" spans="1:8" x14ac:dyDescent="0.25">
      <c r="A401" s="16" t="s">
        <v>174</v>
      </c>
      <c r="B401" s="25">
        <v>6.15</v>
      </c>
      <c r="C401" s="25">
        <v>4.9400000000000004</v>
      </c>
      <c r="D401" s="25">
        <v>4.22</v>
      </c>
      <c r="E401" s="25">
        <v>5.57</v>
      </c>
      <c r="F401" s="25">
        <v>3.89</v>
      </c>
      <c r="G401" s="25">
        <v>0.65</v>
      </c>
      <c r="H401" s="25">
        <v>0.87</v>
      </c>
    </row>
    <row r="402" spans="1:8" x14ac:dyDescent="0.25">
      <c r="A402" s="16" t="s">
        <v>173</v>
      </c>
      <c r="B402" s="18" t="s">
        <v>29</v>
      </c>
      <c r="C402" s="18" t="s">
        <v>29</v>
      </c>
      <c r="D402" s="18" t="s">
        <v>29</v>
      </c>
      <c r="E402" s="18" t="s">
        <v>29</v>
      </c>
      <c r="F402" s="18" t="s">
        <v>29</v>
      </c>
      <c r="G402" s="18" t="s">
        <v>29</v>
      </c>
      <c r="H402" s="18" t="s">
        <v>29</v>
      </c>
    </row>
    <row r="403" spans="1:8" x14ac:dyDescent="0.25">
      <c r="A403" s="16" t="s">
        <v>172</v>
      </c>
      <c r="B403" s="18" t="s">
        <v>29</v>
      </c>
      <c r="C403" s="18" t="s">
        <v>29</v>
      </c>
      <c r="D403" s="18" t="s">
        <v>29</v>
      </c>
      <c r="E403" s="18" t="s">
        <v>29</v>
      </c>
      <c r="F403" s="18" t="s">
        <v>29</v>
      </c>
      <c r="G403" s="18" t="s">
        <v>29</v>
      </c>
      <c r="H403" s="18" t="s">
        <v>29</v>
      </c>
    </row>
    <row r="404" spans="1:8" x14ac:dyDescent="0.25">
      <c r="A404" s="16" t="s">
        <v>171</v>
      </c>
      <c r="B404" s="18" t="s">
        <v>29</v>
      </c>
      <c r="C404" s="18" t="s">
        <v>29</v>
      </c>
      <c r="D404" s="18" t="s">
        <v>29</v>
      </c>
      <c r="E404" s="18" t="s">
        <v>29</v>
      </c>
      <c r="F404" s="18" t="s">
        <v>29</v>
      </c>
      <c r="G404" s="18" t="s">
        <v>29</v>
      </c>
      <c r="H404" s="18" t="s">
        <v>29</v>
      </c>
    </row>
    <row r="405" spans="1:8" x14ac:dyDescent="0.25">
      <c r="A405" s="16" t="s">
        <v>170</v>
      </c>
      <c r="B405" s="25">
        <v>6.49</v>
      </c>
      <c r="C405" s="25">
        <v>3.05</v>
      </c>
      <c r="D405" s="18" t="s">
        <v>29</v>
      </c>
      <c r="E405" s="25">
        <v>5.76</v>
      </c>
      <c r="F405" s="25">
        <v>7.92</v>
      </c>
      <c r="G405" s="18" t="s">
        <v>29</v>
      </c>
      <c r="H405" s="25">
        <v>0.53</v>
      </c>
    </row>
    <row r="406" spans="1:8" x14ac:dyDescent="0.25">
      <c r="A406" s="16" t="s">
        <v>169</v>
      </c>
      <c r="B406" s="25">
        <v>1.72</v>
      </c>
      <c r="C406" s="25">
        <v>4.09</v>
      </c>
      <c r="D406" s="25">
        <v>25.54</v>
      </c>
      <c r="E406" s="25">
        <v>1.18</v>
      </c>
      <c r="F406" s="25">
        <v>-1.66</v>
      </c>
      <c r="G406" s="25">
        <v>0.01</v>
      </c>
      <c r="H406" s="25">
        <v>0.82</v>
      </c>
    </row>
    <row r="407" spans="1:8" x14ac:dyDescent="0.25">
      <c r="A407" s="16" t="s">
        <v>168</v>
      </c>
      <c r="B407" s="25">
        <v>5.58</v>
      </c>
      <c r="C407" s="25">
        <v>1.79</v>
      </c>
      <c r="D407" s="18" t="s">
        <v>29</v>
      </c>
      <c r="E407" s="25">
        <v>3.83</v>
      </c>
      <c r="F407" s="25">
        <v>-96.28</v>
      </c>
      <c r="G407" s="25">
        <v>1.57</v>
      </c>
      <c r="H407" s="25">
        <v>0.4</v>
      </c>
    </row>
    <row r="408" spans="1:8" x14ac:dyDescent="0.25">
      <c r="A408" s="16" t="s">
        <v>167</v>
      </c>
      <c r="B408" s="25">
        <v>2.1</v>
      </c>
      <c r="C408" s="25">
        <v>2.54</v>
      </c>
      <c r="D408" s="25">
        <v>9.65</v>
      </c>
      <c r="E408" s="25">
        <v>1.21</v>
      </c>
      <c r="F408" s="25">
        <v>13.69</v>
      </c>
      <c r="G408" s="25">
        <v>0.49</v>
      </c>
      <c r="H408" s="25">
        <v>0.4</v>
      </c>
    </row>
    <row r="409" spans="1:8" x14ac:dyDescent="0.25">
      <c r="A409" s="16" t="s">
        <v>166</v>
      </c>
      <c r="B409" s="18" t="s">
        <v>29</v>
      </c>
      <c r="C409" s="18" t="s">
        <v>29</v>
      </c>
      <c r="D409" s="18" t="s">
        <v>29</v>
      </c>
      <c r="E409" s="18" t="s">
        <v>29</v>
      </c>
      <c r="F409" s="18" t="s">
        <v>29</v>
      </c>
      <c r="G409" s="18" t="s">
        <v>29</v>
      </c>
      <c r="H409" s="18" t="s">
        <v>29</v>
      </c>
    </row>
    <row r="410" spans="1:8" x14ac:dyDescent="0.25">
      <c r="A410" s="16" t="s">
        <v>165</v>
      </c>
      <c r="B410" s="25">
        <v>0.5</v>
      </c>
      <c r="C410" s="25">
        <v>0.47</v>
      </c>
      <c r="D410" s="18" t="s">
        <v>29</v>
      </c>
      <c r="E410" s="25">
        <v>0.48</v>
      </c>
      <c r="F410" s="18" t="s">
        <v>29</v>
      </c>
      <c r="G410" s="18" t="s">
        <v>29</v>
      </c>
      <c r="H410" s="25">
        <v>0.03</v>
      </c>
    </row>
    <row r="411" spans="1:8" x14ac:dyDescent="0.25">
      <c r="A411" s="16" t="s">
        <v>164</v>
      </c>
      <c r="B411" s="25">
        <v>2.48</v>
      </c>
      <c r="C411" s="25">
        <v>1.78</v>
      </c>
      <c r="D411" s="25">
        <v>55.03</v>
      </c>
      <c r="E411" s="25">
        <v>1.56</v>
      </c>
      <c r="F411" s="25">
        <v>9.59</v>
      </c>
      <c r="G411" s="17">
        <v>0</v>
      </c>
      <c r="H411" s="25">
        <v>0.47</v>
      </c>
    </row>
    <row r="412" spans="1:8" x14ac:dyDescent="0.25">
      <c r="A412" s="16" t="s">
        <v>163</v>
      </c>
      <c r="B412" s="18" t="s">
        <v>29</v>
      </c>
      <c r="C412" s="18" t="s">
        <v>29</v>
      </c>
      <c r="D412" s="18" t="s">
        <v>29</v>
      </c>
      <c r="E412" s="18" t="s">
        <v>29</v>
      </c>
      <c r="F412" s="18" t="s">
        <v>29</v>
      </c>
      <c r="G412" s="18" t="s">
        <v>29</v>
      </c>
      <c r="H412" s="18" t="s">
        <v>29</v>
      </c>
    </row>
    <row r="413" spans="1:8" x14ac:dyDescent="0.25">
      <c r="A413" s="16" t="s">
        <v>162</v>
      </c>
      <c r="B413" s="25">
        <v>5.71</v>
      </c>
      <c r="C413" s="25">
        <v>0.92</v>
      </c>
      <c r="D413" s="18" t="s">
        <v>29</v>
      </c>
      <c r="E413" s="18" t="s">
        <v>29</v>
      </c>
      <c r="F413" s="25">
        <v>-61.98</v>
      </c>
      <c r="G413" s="18" t="s">
        <v>29</v>
      </c>
      <c r="H413" s="25">
        <v>0.1</v>
      </c>
    </row>
    <row r="414" spans="1:8" x14ac:dyDescent="0.25">
      <c r="A414" s="16" t="s">
        <v>161</v>
      </c>
      <c r="B414" s="25">
        <v>2.36</v>
      </c>
      <c r="C414" s="25">
        <v>1.03</v>
      </c>
      <c r="D414" s="18" t="s">
        <v>29</v>
      </c>
      <c r="E414" s="25">
        <v>0.06</v>
      </c>
      <c r="F414" s="25">
        <v>-236.37</v>
      </c>
      <c r="G414" s="25">
        <v>2.63</v>
      </c>
      <c r="H414" s="25">
        <v>0.45</v>
      </c>
    </row>
    <row r="415" spans="1:8" x14ac:dyDescent="0.25">
      <c r="A415" s="16" t="s">
        <v>160</v>
      </c>
      <c r="B415" s="18" t="s">
        <v>29</v>
      </c>
      <c r="C415" s="18" t="s">
        <v>29</v>
      </c>
      <c r="D415" s="18" t="s">
        <v>29</v>
      </c>
      <c r="E415" s="18" t="s">
        <v>29</v>
      </c>
      <c r="F415" s="18" t="s">
        <v>29</v>
      </c>
      <c r="G415" s="18" t="s">
        <v>29</v>
      </c>
      <c r="H415" s="18" t="s">
        <v>29</v>
      </c>
    </row>
    <row r="416" spans="1:8" x14ac:dyDescent="0.25">
      <c r="A416" s="16" t="s">
        <v>159</v>
      </c>
      <c r="B416" s="18" t="s">
        <v>29</v>
      </c>
      <c r="C416" s="18" t="s">
        <v>29</v>
      </c>
      <c r="D416" s="18" t="s">
        <v>29</v>
      </c>
      <c r="E416" s="18" t="s">
        <v>29</v>
      </c>
      <c r="F416" s="18" t="s">
        <v>29</v>
      </c>
      <c r="G416" s="18" t="s">
        <v>29</v>
      </c>
      <c r="H416" s="18" t="s">
        <v>29</v>
      </c>
    </row>
    <row r="417" spans="1:8" x14ac:dyDescent="0.25">
      <c r="A417" s="16" t="s">
        <v>158</v>
      </c>
      <c r="B417" s="25">
        <v>4.01</v>
      </c>
      <c r="C417" s="18" t="s">
        <v>29</v>
      </c>
      <c r="D417" s="18" t="s">
        <v>29</v>
      </c>
      <c r="E417" s="25">
        <v>3.02</v>
      </c>
      <c r="F417" s="25">
        <v>-138.32</v>
      </c>
      <c r="G417" s="18" t="s">
        <v>29</v>
      </c>
      <c r="H417" s="25">
        <v>0.52</v>
      </c>
    </row>
    <row r="418" spans="1:8" x14ac:dyDescent="0.25">
      <c r="A418" s="16" t="s">
        <v>157</v>
      </c>
      <c r="B418" s="25">
        <v>0.53</v>
      </c>
      <c r="C418" s="25">
        <v>7.34</v>
      </c>
      <c r="D418" s="18" t="s">
        <v>29</v>
      </c>
      <c r="E418" s="18" t="s">
        <v>29</v>
      </c>
      <c r="F418" s="18" t="s">
        <v>29</v>
      </c>
      <c r="G418" s="18" t="s">
        <v>29</v>
      </c>
      <c r="H418" s="25">
        <v>1.1599999999999999</v>
      </c>
    </row>
    <row r="419" spans="1:8" x14ac:dyDescent="0.25">
      <c r="A419" s="16" t="s">
        <v>156</v>
      </c>
      <c r="B419" s="25">
        <v>2.4</v>
      </c>
      <c r="C419" s="25">
        <v>4.92</v>
      </c>
      <c r="D419" s="25">
        <v>21.62</v>
      </c>
      <c r="E419" s="25">
        <v>1.85</v>
      </c>
      <c r="F419" s="25">
        <v>13.35</v>
      </c>
      <c r="G419" s="17">
        <v>0</v>
      </c>
      <c r="H419" s="25">
        <v>0.79</v>
      </c>
    </row>
    <row r="420" spans="1:8" x14ac:dyDescent="0.25">
      <c r="A420" s="16" t="s">
        <v>155</v>
      </c>
      <c r="B420" s="18" t="s">
        <v>29</v>
      </c>
      <c r="C420" s="18" t="s">
        <v>29</v>
      </c>
      <c r="D420" s="18" t="s">
        <v>29</v>
      </c>
      <c r="E420" s="18" t="s">
        <v>29</v>
      </c>
      <c r="F420" s="18" t="s">
        <v>29</v>
      </c>
      <c r="G420" s="18" t="s">
        <v>29</v>
      </c>
      <c r="H420" s="18" t="s">
        <v>29</v>
      </c>
    </row>
    <row r="421" spans="1:8" x14ac:dyDescent="0.25">
      <c r="A421" s="16" t="s">
        <v>154</v>
      </c>
      <c r="B421" s="25">
        <v>2.08</v>
      </c>
      <c r="C421" s="25">
        <v>2.0299999999999998</v>
      </c>
      <c r="D421" s="25">
        <v>12.96</v>
      </c>
      <c r="E421" s="25">
        <v>1.22</v>
      </c>
      <c r="F421" s="25">
        <v>3.58</v>
      </c>
      <c r="G421" s="25">
        <v>0.01</v>
      </c>
      <c r="H421" s="25">
        <v>0.83</v>
      </c>
    </row>
    <row r="422" spans="1:8" x14ac:dyDescent="0.25">
      <c r="A422" s="16" t="s">
        <v>153</v>
      </c>
      <c r="B422" s="18" t="s">
        <v>29</v>
      </c>
      <c r="C422" s="18" t="s">
        <v>29</v>
      </c>
      <c r="D422" s="18" t="s">
        <v>29</v>
      </c>
      <c r="E422" s="18" t="s">
        <v>29</v>
      </c>
      <c r="F422" s="18" t="s">
        <v>29</v>
      </c>
      <c r="G422" s="18" t="s">
        <v>29</v>
      </c>
      <c r="H422" s="18" t="s">
        <v>29</v>
      </c>
    </row>
    <row r="423" spans="1:8" x14ac:dyDescent="0.25">
      <c r="A423" s="16" t="s">
        <v>152</v>
      </c>
      <c r="B423" s="25">
        <v>7.58</v>
      </c>
      <c r="C423" s="25">
        <v>1.94</v>
      </c>
      <c r="D423" s="18" t="s">
        <v>29</v>
      </c>
      <c r="E423" s="25">
        <v>6.41</v>
      </c>
      <c r="F423" s="25">
        <v>-43.8</v>
      </c>
      <c r="G423" s="25">
        <v>0.32</v>
      </c>
      <c r="H423" s="25">
        <v>1.03</v>
      </c>
    </row>
    <row r="424" spans="1:8" x14ac:dyDescent="0.25">
      <c r="A424" s="16" t="s">
        <v>151</v>
      </c>
      <c r="B424" s="18" t="s">
        <v>29</v>
      </c>
      <c r="C424" s="18" t="s">
        <v>29</v>
      </c>
      <c r="D424" s="18" t="s">
        <v>29</v>
      </c>
      <c r="E424" s="18" t="s">
        <v>29</v>
      </c>
      <c r="F424" s="18" t="s">
        <v>29</v>
      </c>
      <c r="G424" s="18" t="s">
        <v>29</v>
      </c>
      <c r="H424" s="18" t="s">
        <v>29</v>
      </c>
    </row>
    <row r="425" spans="1:8" x14ac:dyDescent="0.25">
      <c r="A425" s="16" t="s">
        <v>150</v>
      </c>
      <c r="B425" s="18" t="s">
        <v>29</v>
      </c>
      <c r="C425" s="18" t="s">
        <v>29</v>
      </c>
      <c r="D425" s="18" t="s">
        <v>29</v>
      </c>
      <c r="E425" s="18" t="s">
        <v>29</v>
      </c>
      <c r="F425" s="18" t="s">
        <v>29</v>
      </c>
      <c r="G425" s="18" t="s">
        <v>29</v>
      </c>
      <c r="H425" s="18" t="s">
        <v>29</v>
      </c>
    </row>
    <row r="426" spans="1:8" x14ac:dyDescent="0.25">
      <c r="A426" s="16" t="s">
        <v>149</v>
      </c>
      <c r="B426" s="18" t="s">
        <v>29</v>
      </c>
      <c r="C426" s="18" t="s">
        <v>29</v>
      </c>
      <c r="D426" s="18" t="s">
        <v>29</v>
      </c>
      <c r="E426" s="18" t="s">
        <v>29</v>
      </c>
      <c r="F426" s="18" t="s">
        <v>29</v>
      </c>
      <c r="G426" s="18" t="s">
        <v>29</v>
      </c>
      <c r="H426" s="18" t="s">
        <v>29</v>
      </c>
    </row>
    <row r="427" spans="1:8" x14ac:dyDescent="0.25">
      <c r="A427" s="16" t="s">
        <v>148</v>
      </c>
      <c r="B427" s="18" t="s">
        <v>29</v>
      </c>
      <c r="C427" s="18" t="s">
        <v>29</v>
      </c>
      <c r="D427" s="18" t="s">
        <v>29</v>
      </c>
      <c r="E427" s="18" t="s">
        <v>29</v>
      </c>
      <c r="F427" s="18" t="s">
        <v>29</v>
      </c>
      <c r="G427" s="18" t="s">
        <v>29</v>
      </c>
      <c r="H427" s="18" t="s">
        <v>29</v>
      </c>
    </row>
    <row r="428" spans="1:8" x14ac:dyDescent="0.25">
      <c r="A428" s="16" t="s">
        <v>147</v>
      </c>
      <c r="B428" s="25">
        <v>2.64</v>
      </c>
      <c r="C428" s="25">
        <v>1.83</v>
      </c>
      <c r="D428" s="18" t="s">
        <v>29</v>
      </c>
      <c r="E428" s="25">
        <v>0.87</v>
      </c>
      <c r="F428" s="25">
        <v>-32.04</v>
      </c>
      <c r="G428" s="17">
        <v>0</v>
      </c>
      <c r="H428" s="25">
        <v>0.11</v>
      </c>
    </row>
    <row r="429" spans="1:8" x14ac:dyDescent="0.25">
      <c r="A429" s="16" t="s">
        <v>146</v>
      </c>
      <c r="B429" s="18" t="s">
        <v>29</v>
      </c>
      <c r="C429" s="18" t="s">
        <v>29</v>
      </c>
      <c r="D429" s="18" t="s">
        <v>29</v>
      </c>
      <c r="E429" s="18" t="s">
        <v>29</v>
      </c>
      <c r="F429" s="18" t="s">
        <v>29</v>
      </c>
      <c r="G429" s="18" t="s">
        <v>29</v>
      </c>
      <c r="H429" s="18" t="s">
        <v>29</v>
      </c>
    </row>
    <row r="430" spans="1:8" x14ac:dyDescent="0.25">
      <c r="A430" s="16" t="s">
        <v>145</v>
      </c>
      <c r="B430" s="25">
        <v>19.53</v>
      </c>
      <c r="C430" s="25">
        <v>2.83</v>
      </c>
      <c r="D430" s="18" t="s">
        <v>29</v>
      </c>
      <c r="E430" s="25">
        <v>15.62</v>
      </c>
      <c r="F430" s="25">
        <v>14.09</v>
      </c>
      <c r="G430" s="18" t="s">
        <v>29</v>
      </c>
      <c r="H430" s="25">
        <v>0.43</v>
      </c>
    </row>
    <row r="431" spans="1:8" x14ac:dyDescent="0.25">
      <c r="A431" s="16" t="s">
        <v>144</v>
      </c>
      <c r="B431" s="25">
        <v>2.54</v>
      </c>
      <c r="C431" s="25">
        <v>2.13</v>
      </c>
      <c r="D431" s="18" t="s">
        <v>29</v>
      </c>
      <c r="E431" s="25">
        <v>1.4</v>
      </c>
      <c r="F431" s="25">
        <v>-66.23</v>
      </c>
      <c r="G431" s="25">
        <v>0.7</v>
      </c>
      <c r="H431" s="25">
        <v>0.6</v>
      </c>
    </row>
    <row r="432" spans="1:8" x14ac:dyDescent="0.25">
      <c r="A432" s="16" t="s">
        <v>143</v>
      </c>
      <c r="B432" s="18" t="s">
        <v>29</v>
      </c>
      <c r="C432" s="18" t="s">
        <v>29</v>
      </c>
      <c r="D432" s="18" t="s">
        <v>29</v>
      </c>
      <c r="E432" s="18" t="s">
        <v>29</v>
      </c>
      <c r="F432" s="18" t="s">
        <v>29</v>
      </c>
      <c r="G432" s="18" t="s">
        <v>29</v>
      </c>
      <c r="H432" s="18" t="s">
        <v>29</v>
      </c>
    </row>
    <row r="433" spans="1:8" x14ac:dyDescent="0.25">
      <c r="A433" s="16" t="s">
        <v>142</v>
      </c>
      <c r="B433" s="18" t="s">
        <v>29</v>
      </c>
      <c r="C433" s="18" t="s">
        <v>29</v>
      </c>
      <c r="D433" s="18" t="s">
        <v>29</v>
      </c>
      <c r="E433" s="18" t="s">
        <v>29</v>
      </c>
      <c r="F433" s="18" t="s">
        <v>29</v>
      </c>
      <c r="G433" s="18" t="s">
        <v>29</v>
      </c>
      <c r="H433" s="18" t="s">
        <v>29</v>
      </c>
    </row>
    <row r="434" spans="1:8" x14ac:dyDescent="0.25">
      <c r="A434" s="16" t="s">
        <v>141</v>
      </c>
      <c r="B434" s="18" t="s">
        <v>29</v>
      </c>
      <c r="C434" s="18" t="s">
        <v>29</v>
      </c>
      <c r="D434" s="18" t="s">
        <v>29</v>
      </c>
      <c r="E434" s="18" t="s">
        <v>29</v>
      </c>
      <c r="F434" s="18" t="s">
        <v>29</v>
      </c>
      <c r="G434" s="18" t="s">
        <v>29</v>
      </c>
      <c r="H434" s="18" t="s">
        <v>29</v>
      </c>
    </row>
    <row r="435" spans="1:8" x14ac:dyDescent="0.25">
      <c r="A435" s="16" t="s">
        <v>140</v>
      </c>
      <c r="B435" s="25">
        <v>3.43</v>
      </c>
      <c r="C435" s="25">
        <v>1.65</v>
      </c>
      <c r="D435" s="18" t="s">
        <v>29</v>
      </c>
      <c r="E435" s="25">
        <v>2.25</v>
      </c>
      <c r="F435" s="25">
        <v>-54.04</v>
      </c>
      <c r="G435" s="25">
        <v>1.9</v>
      </c>
      <c r="H435" s="25">
        <v>0.67</v>
      </c>
    </row>
    <row r="436" spans="1:8" x14ac:dyDescent="0.25">
      <c r="A436" s="16" t="s">
        <v>139</v>
      </c>
      <c r="B436" s="18" t="s">
        <v>29</v>
      </c>
      <c r="C436" s="18" t="s">
        <v>29</v>
      </c>
      <c r="D436" s="18" t="s">
        <v>29</v>
      </c>
      <c r="E436" s="18" t="s">
        <v>29</v>
      </c>
      <c r="F436" s="18" t="s">
        <v>29</v>
      </c>
      <c r="G436" s="18" t="s">
        <v>29</v>
      </c>
      <c r="H436" s="18" t="s">
        <v>29</v>
      </c>
    </row>
    <row r="437" spans="1:8" x14ac:dyDescent="0.25">
      <c r="A437" s="16" t="s">
        <v>138</v>
      </c>
      <c r="B437" s="25">
        <v>9.7899999999999991</v>
      </c>
      <c r="C437" s="18" t="s">
        <v>29</v>
      </c>
      <c r="D437" s="18" t="s">
        <v>29</v>
      </c>
      <c r="E437" s="18" t="s">
        <v>29</v>
      </c>
      <c r="F437" s="25">
        <v>-337.17</v>
      </c>
      <c r="G437" s="18" t="s">
        <v>29</v>
      </c>
      <c r="H437" s="25">
        <v>0.01</v>
      </c>
    </row>
    <row r="438" spans="1:8" x14ac:dyDescent="0.25">
      <c r="A438" s="16" t="s">
        <v>137</v>
      </c>
      <c r="B438" s="25">
        <v>3.64</v>
      </c>
      <c r="C438" s="18" t="s">
        <v>29</v>
      </c>
      <c r="D438" s="18" t="s">
        <v>29</v>
      </c>
      <c r="E438" s="25">
        <v>2.41</v>
      </c>
      <c r="F438" s="25">
        <v>-95.57</v>
      </c>
      <c r="G438" s="25">
        <v>0.05</v>
      </c>
      <c r="H438" s="25">
        <v>0.56999999999999995</v>
      </c>
    </row>
    <row r="439" spans="1:8" x14ac:dyDescent="0.25">
      <c r="A439" s="16" t="s">
        <v>136</v>
      </c>
      <c r="B439" s="18" t="s">
        <v>29</v>
      </c>
      <c r="C439" s="18" t="s">
        <v>29</v>
      </c>
      <c r="D439" s="18" t="s">
        <v>29</v>
      </c>
      <c r="E439" s="18" t="s">
        <v>29</v>
      </c>
      <c r="F439" s="18" t="s">
        <v>29</v>
      </c>
      <c r="G439" s="18" t="s">
        <v>29</v>
      </c>
      <c r="H439" s="18" t="s">
        <v>29</v>
      </c>
    </row>
    <row r="440" spans="1:8" x14ac:dyDescent="0.25">
      <c r="A440" s="16" t="s">
        <v>135</v>
      </c>
      <c r="B440" s="25">
        <v>0.15</v>
      </c>
      <c r="C440" s="25">
        <v>0.69</v>
      </c>
      <c r="D440" s="18" t="s">
        <v>29</v>
      </c>
      <c r="E440" s="18" t="s">
        <v>29</v>
      </c>
      <c r="F440" s="18" t="s">
        <v>29</v>
      </c>
      <c r="G440" s="18" t="s">
        <v>29</v>
      </c>
      <c r="H440" s="25">
        <v>1.45</v>
      </c>
    </row>
    <row r="441" spans="1:8" x14ac:dyDescent="0.25">
      <c r="A441" s="16" t="s">
        <v>134</v>
      </c>
      <c r="B441" s="25">
        <v>2.93</v>
      </c>
      <c r="C441" s="25">
        <v>4.7300000000000004</v>
      </c>
      <c r="D441" s="25">
        <v>104.49</v>
      </c>
      <c r="E441" s="25">
        <v>2.09</v>
      </c>
      <c r="F441" s="25">
        <v>31.59</v>
      </c>
      <c r="G441" s="25">
        <v>0.11</v>
      </c>
      <c r="H441" s="25">
        <v>0.93</v>
      </c>
    </row>
    <row r="442" spans="1:8" x14ac:dyDescent="0.25">
      <c r="A442" s="16" t="s">
        <v>133</v>
      </c>
      <c r="B442" s="18" t="s">
        <v>29</v>
      </c>
      <c r="C442" s="18" t="s">
        <v>29</v>
      </c>
      <c r="D442" s="18" t="s">
        <v>29</v>
      </c>
      <c r="E442" s="18" t="s">
        <v>29</v>
      </c>
      <c r="F442" s="18" t="s">
        <v>29</v>
      </c>
      <c r="G442" s="18" t="s">
        <v>29</v>
      </c>
      <c r="H442" s="18" t="s">
        <v>29</v>
      </c>
    </row>
    <row r="443" spans="1:8" x14ac:dyDescent="0.25">
      <c r="A443" s="16" t="s">
        <v>132</v>
      </c>
      <c r="B443" s="18" t="s">
        <v>29</v>
      </c>
      <c r="C443" s="18" t="s">
        <v>29</v>
      </c>
      <c r="D443" s="18" t="s">
        <v>29</v>
      </c>
      <c r="E443" s="18" t="s">
        <v>29</v>
      </c>
      <c r="F443" s="18" t="s">
        <v>29</v>
      </c>
      <c r="G443" s="18" t="s">
        <v>29</v>
      </c>
      <c r="H443" s="18" t="s">
        <v>29</v>
      </c>
    </row>
    <row r="444" spans="1:8" x14ac:dyDescent="0.25">
      <c r="A444" s="16" t="s">
        <v>131</v>
      </c>
      <c r="B444" s="17">
        <v>4</v>
      </c>
      <c r="C444" s="25">
        <v>1.1599999999999999</v>
      </c>
      <c r="D444" s="18" t="s">
        <v>29</v>
      </c>
      <c r="E444" s="25">
        <v>1.6</v>
      </c>
      <c r="F444" s="25">
        <v>-21.36</v>
      </c>
      <c r="G444" s="25">
        <v>0.5</v>
      </c>
      <c r="H444" s="25">
        <v>1.1499999999999999</v>
      </c>
    </row>
    <row r="445" spans="1:8" x14ac:dyDescent="0.25">
      <c r="A445" s="16" t="s">
        <v>130</v>
      </c>
      <c r="B445" s="25">
        <v>1.41</v>
      </c>
      <c r="C445" s="25">
        <v>0.97</v>
      </c>
      <c r="D445" s="25">
        <v>3.74</v>
      </c>
      <c r="E445" s="25">
        <v>0.54</v>
      </c>
      <c r="F445" s="25">
        <v>3.23</v>
      </c>
      <c r="G445" s="25">
        <v>0.56000000000000005</v>
      </c>
      <c r="H445" s="25">
        <v>0.33</v>
      </c>
    </row>
    <row r="446" spans="1:8" x14ac:dyDescent="0.25">
      <c r="B446" s="25">
        <f>AVERAGE(B42:B445)</f>
        <v>4.7261538461538448</v>
      </c>
      <c r="C446" s="25">
        <f t="shared" ref="C446:H446" si="0">AVERAGE(C42:C445)</f>
        <v>3.718858695652175</v>
      </c>
      <c r="D446" s="25">
        <f t="shared" si="0"/>
        <v>201.8885915492958</v>
      </c>
      <c r="E446" s="25">
        <f t="shared" si="0"/>
        <v>3.678988764044945</v>
      </c>
      <c r="F446" s="25">
        <f t="shared" si="0"/>
        <v>-30.196775956284146</v>
      </c>
      <c r="G446" s="25">
        <f t="shared" si="0"/>
        <v>0.5399999999999997</v>
      </c>
      <c r="H446" s="25">
        <f t="shared" si="0"/>
        <v>0.63721951219512207</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C4E6-6780-4C7F-BE2A-2902BFAE133C}">
  <dimension ref="A1"/>
  <sheetViews>
    <sheetView topLeftCell="A4" zoomScale="130" zoomScaleNormal="130" workbookViewId="0">
      <selection activeCell="Q39" sqref="Q39"/>
    </sheetView>
  </sheetViews>
  <sheetFormatPr defaultRowHeight="13.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C4E7-71EF-4370-8CBF-21B62D819171}">
  <sheetPr codeName="Sheet1"/>
  <dimension ref="A4:K62"/>
  <sheetViews>
    <sheetView topLeftCell="A24" workbookViewId="0">
      <selection activeCell="A55" sqref="A55"/>
    </sheetView>
  </sheetViews>
  <sheetFormatPr defaultRowHeight="13.2" x14ac:dyDescent="0.25"/>
  <cols>
    <col min="1" max="1" width="30" style="15" customWidth="1"/>
    <col min="2" max="16384" width="8.88671875" style="15"/>
  </cols>
  <sheetData>
    <row r="4" spans="1:11" x14ac:dyDescent="0.25">
      <c r="A4" s="24" t="s">
        <v>0</v>
      </c>
    </row>
    <row r="5" spans="1:11" ht="21" x14ac:dyDescent="0.4">
      <c r="A5" s="23" t="s">
        <v>548</v>
      </c>
    </row>
    <row r="7" spans="1:11" ht="26.4" x14ac:dyDescent="0.25">
      <c r="A7" s="22" t="s">
        <v>1</v>
      </c>
    </row>
    <row r="10" spans="1:11" ht="26.4" x14ac:dyDescent="0.25">
      <c r="A10" s="21" t="s">
        <v>47</v>
      </c>
    </row>
    <row r="11" spans="1:11" ht="26.4" x14ac:dyDescent="0.25">
      <c r="A11" s="19" t="s">
        <v>46</v>
      </c>
      <c r="B11" s="20" t="s">
        <v>82</v>
      </c>
      <c r="C11" s="19"/>
      <c r="D11" s="20" t="s">
        <v>81</v>
      </c>
      <c r="E11" s="19"/>
      <c r="F11" s="20" t="s">
        <v>80</v>
      </c>
      <c r="G11" s="19"/>
      <c r="H11" s="20" t="s">
        <v>84</v>
      </c>
      <c r="I11" s="19"/>
      <c r="J11" s="20" t="s">
        <v>83</v>
      </c>
      <c r="K11" s="19"/>
    </row>
    <row r="12" spans="1:11" x14ac:dyDescent="0.25">
      <c r="A12" s="19" t="s">
        <v>45</v>
      </c>
      <c r="B12" s="20" t="s">
        <v>44</v>
      </c>
      <c r="C12" s="19"/>
      <c r="D12" s="20" t="s">
        <v>44</v>
      </c>
      <c r="E12" s="19"/>
      <c r="F12" s="20" t="s">
        <v>44</v>
      </c>
      <c r="G12" s="19"/>
      <c r="H12" s="20" t="s">
        <v>44</v>
      </c>
      <c r="I12" s="19"/>
      <c r="J12" s="20" t="s">
        <v>44</v>
      </c>
      <c r="K12" s="19"/>
    </row>
    <row r="13" spans="1:11" ht="26.4" x14ac:dyDescent="0.25">
      <c r="A13" s="19" t="s">
        <v>43</v>
      </c>
      <c r="B13" s="20" t="s">
        <v>42</v>
      </c>
      <c r="C13" s="19"/>
      <c r="D13" s="20" t="s">
        <v>42</v>
      </c>
      <c r="E13" s="19"/>
      <c r="F13" s="20" t="s">
        <v>42</v>
      </c>
      <c r="G13" s="19"/>
      <c r="H13" s="20" t="s">
        <v>42</v>
      </c>
      <c r="I13" s="19"/>
      <c r="J13" s="20" t="s">
        <v>42</v>
      </c>
      <c r="K13" s="19"/>
    </row>
    <row r="14" spans="1:11" x14ac:dyDescent="0.25">
      <c r="A14" s="19" t="s">
        <v>41</v>
      </c>
      <c r="B14" s="20" t="s">
        <v>103</v>
      </c>
      <c r="C14" s="19"/>
      <c r="D14" s="20" t="s">
        <v>103</v>
      </c>
      <c r="E14" s="19"/>
      <c r="F14" s="20" t="s">
        <v>103</v>
      </c>
      <c r="G14" s="19"/>
      <c r="H14" s="20" t="s">
        <v>40</v>
      </c>
      <c r="I14" s="19"/>
      <c r="J14" s="20" t="s">
        <v>40</v>
      </c>
      <c r="K14" s="19"/>
    </row>
    <row r="15" spans="1:11" ht="26.4" x14ac:dyDescent="0.25">
      <c r="A15" s="19" t="s">
        <v>39</v>
      </c>
      <c r="B15" s="20" t="s">
        <v>38</v>
      </c>
      <c r="C15" s="19"/>
      <c r="D15" s="20" t="s">
        <v>38</v>
      </c>
      <c r="E15" s="19"/>
      <c r="F15" s="20" t="s">
        <v>38</v>
      </c>
      <c r="G15" s="19"/>
      <c r="H15" s="20" t="s">
        <v>38</v>
      </c>
      <c r="I15" s="19"/>
      <c r="J15" s="20" t="s">
        <v>38</v>
      </c>
      <c r="K15" s="19"/>
    </row>
    <row r="16" spans="1:11" x14ac:dyDescent="0.25">
      <c r="A16" s="16" t="s">
        <v>585</v>
      </c>
      <c r="B16" s="17">
        <v>110231</v>
      </c>
      <c r="C16" s="29">
        <f t="shared" ref="C16:C62" si="0">IFERROR(B16/B$38,"Missing")</f>
        <v>0.70378930566640063</v>
      </c>
      <c r="D16" s="17">
        <v>69466</v>
      </c>
      <c r="E16" s="29">
        <f t="shared" ref="E16:E62" si="1">IFERROR(D16/D$38,"Missing")</f>
        <v>0.3873986414892312</v>
      </c>
      <c r="F16" s="17">
        <v>39181</v>
      </c>
      <c r="G16" s="29">
        <f t="shared" ref="G16:G62" si="2">IFERROR(F16/F$38,"Missing")</f>
        <v>0.28515596570646717</v>
      </c>
      <c r="H16" s="17">
        <v>24990</v>
      </c>
      <c r="I16" s="29">
        <f t="shared" ref="I16:I62" si="3">IFERROR(H16/H$38,"Missing")</f>
        <v>0.61128641667278194</v>
      </c>
      <c r="J16" s="17">
        <v>33331</v>
      </c>
      <c r="K16" s="29">
        <f t="shared" ref="K16:K62" si="4">IFERROR(J16/J$38,"Missing")</f>
        <v>0.77359235018335426</v>
      </c>
    </row>
    <row r="17" spans="1:11" x14ac:dyDescent="0.25">
      <c r="A17" s="16" t="s">
        <v>584</v>
      </c>
      <c r="B17" s="18" t="s">
        <v>29</v>
      </c>
      <c r="C17" s="29" t="str">
        <f t="shared" si="0"/>
        <v>Missing</v>
      </c>
      <c r="D17" s="17">
        <v>78016</v>
      </c>
      <c r="E17" s="29">
        <f t="shared" si="1"/>
        <v>0.4350803618233936</v>
      </c>
      <c r="F17" s="17">
        <v>51508</v>
      </c>
      <c r="G17" s="29">
        <f t="shared" si="2"/>
        <v>0.37487081701867514</v>
      </c>
      <c r="H17" s="18" t="s">
        <v>29</v>
      </c>
      <c r="I17" s="29" t="str">
        <f t="shared" si="3"/>
        <v>Missing</v>
      </c>
      <c r="J17" s="18" t="s">
        <v>29</v>
      </c>
      <c r="K17" s="29" t="str">
        <f t="shared" si="4"/>
        <v>Missing</v>
      </c>
    </row>
    <row r="18" spans="1:11" x14ac:dyDescent="0.25">
      <c r="A18" s="16" t="s">
        <v>78</v>
      </c>
      <c r="B18" s="17">
        <v>11838</v>
      </c>
      <c r="C18" s="29">
        <f t="shared" si="0"/>
        <v>7.5581803671189149E-2</v>
      </c>
      <c r="D18" s="17">
        <v>9083</v>
      </c>
      <c r="E18" s="29">
        <f t="shared" si="1"/>
        <v>5.0654159742128335E-2</v>
      </c>
      <c r="F18" s="17">
        <v>8646</v>
      </c>
      <c r="G18" s="29">
        <f t="shared" si="2"/>
        <v>6.2924848255483903E-2</v>
      </c>
      <c r="H18" s="17">
        <v>6405</v>
      </c>
      <c r="I18" s="29">
        <f t="shared" si="3"/>
        <v>0.15667424965142732</v>
      </c>
      <c r="J18" s="17">
        <v>5826</v>
      </c>
      <c r="K18" s="29">
        <f t="shared" si="4"/>
        <v>0.13521793622058209</v>
      </c>
    </row>
    <row r="19" spans="1:11" x14ac:dyDescent="0.25">
      <c r="A19" s="16" t="s">
        <v>583</v>
      </c>
      <c r="B19" s="17">
        <v>6</v>
      </c>
      <c r="C19" s="29">
        <f t="shared" si="0"/>
        <v>3.8308060654429368E-5</v>
      </c>
      <c r="D19" s="17">
        <v>13</v>
      </c>
      <c r="E19" s="29">
        <f t="shared" si="1"/>
        <v>7.2498522145510107E-5</v>
      </c>
      <c r="F19" s="17">
        <v>45</v>
      </c>
      <c r="G19" s="29">
        <f t="shared" si="2"/>
        <v>3.275061498377025E-4</v>
      </c>
      <c r="H19" s="17">
        <v>1885</v>
      </c>
      <c r="I19" s="29">
        <f t="shared" si="3"/>
        <v>4.610943959296495E-2</v>
      </c>
      <c r="J19" s="17">
        <v>611</v>
      </c>
      <c r="K19" s="29">
        <f t="shared" si="4"/>
        <v>1.4180940444692012E-2</v>
      </c>
    </row>
    <row r="20" spans="1:11" x14ac:dyDescent="0.25">
      <c r="A20" s="16" t="s">
        <v>77</v>
      </c>
      <c r="B20" s="17">
        <v>11832</v>
      </c>
      <c r="C20" s="29">
        <f t="shared" si="0"/>
        <v>7.5543495610534722E-2</v>
      </c>
      <c r="D20" s="17">
        <v>9070</v>
      </c>
      <c r="E20" s="29">
        <f t="shared" si="1"/>
        <v>5.0581661219982824E-2</v>
      </c>
      <c r="F20" s="17">
        <v>8601</v>
      </c>
      <c r="G20" s="29">
        <f t="shared" si="2"/>
        <v>6.25973421056462E-2</v>
      </c>
      <c r="H20" s="17">
        <v>4520</v>
      </c>
      <c r="I20" s="29">
        <f t="shared" si="3"/>
        <v>0.11056481005846237</v>
      </c>
      <c r="J20" s="17">
        <v>5215</v>
      </c>
      <c r="K20" s="29">
        <f t="shared" si="4"/>
        <v>0.12103699577589008</v>
      </c>
    </row>
    <row r="21" spans="1:11" x14ac:dyDescent="0.25">
      <c r="A21" s="16" t="s">
        <v>582</v>
      </c>
      <c r="B21" s="17">
        <v>2447</v>
      </c>
      <c r="C21" s="29">
        <f t="shared" si="0"/>
        <v>1.5623304070231445E-2</v>
      </c>
      <c r="D21" s="17">
        <v>1785</v>
      </c>
      <c r="E21" s="29">
        <f t="shared" si="1"/>
        <v>9.9546047715181191E-3</v>
      </c>
      <c r="F21" s="17">
        <v>1203</v>
      </c>
      <c r="G21" s="29">
        <f t="shared" si="2"/>
        <v>8.7553310723279144E-3</v>
      </c>
      <c r="H21" s="17">
        <v>1054</v>
      </c>
      <c r="I21" s="29">
        <f t="shared" si="3"/>
        <v>2.5782148186198967E-2</v>
      </c>
      <c r="J21" s="17">
        <v>506</v>
      </c>
      <c r="K21" s="29">
        <f t="shared" si="4"/>
        <v>1.1743953952559996E-2</v>
      </c>
    </row>
    <row r="22" spans="1:11" x14ac:dyDescent="0.25">
      <c r="A22" s="16" t="s">
        <v>581</v>
      </c>
      <c r="B22" s="17">
        <v>15437</v>
      </c>
      <c r="C22" s="29">
        <f t="shared" si="0"/>
        <v>9.8560255387071027E-2</v>
      </c>
      <c r="D22" s="17">
        <v>10599</v>
      </c>
      <c r="E22" s="29">
        <f t="shared" si="1"/>
        <v>5.9108602786173976E-2</v>
      </c>
      <c r="F22" s="17">
        <v>9119</v>
      </c>
      <c r="G22" s="29">
        <f t="shared" si="2"/>
        <v>6.6367301786000199E-2</v>
      </c>
      <c r="H22" s="17">
        <v>4690</v>
      </c>
      <c r="I22" s="29">
        <f t="shared" si="3"/>
        <v>0.11472322105623639</v>
      </c>
      <c r="J22" s="17">
        <v>2742</v>
      </c>
      <c r="K22" s="29">
        <f t="shared" si="4"/>
        <v>6.3640161537390341E-2</v>
      </c>
    </row>
    <row r="23" spans="1:11" x14ac:dyDescent="0.25">
      <c r="A23" s="16" t="s">
        <v>580</v>
      </c>
      <c r="B23" s="17">
        <v>33</v>
      </c>
      <c r="C23" s="29">
        <f t="shared" si="0"/>
        <v>2.1069433359936153E-4</v>
      </c>
      <c r="D23" s="17">
        <v>2395</v>
      </c>
      <c r="E23" s="29">
        <f t="shared" si="1"/>
        <v>1.3356458502961285E-2</v>
      </c>
      <c r="F23" s="18" t="s">
        <v>29</v>
      </c>
      <c r="G23" s="29" t="str">
        <f t="shared" si="2"/>
        <v>Missing</v>
      </c>
      <c r="H23" s="18" t="s">
        <v>29</v>
      </c>
      <c r="I23" s="29" t="str">
        <f t="shared" si="3"/>
        <v>Missing</v>
      </c>
      <c r="J23" s="18" t="s">
        <v>29</v>
      </c>
      <c r="K23" s="29" t="str">
        <f t="shared" si="4"/>
        <v>Missing</v>
      </c>
    </row>
    <row r="24" spans="1:11" x14ac:dyDescent="0.25">
      <c r="A24" s="16" t="s">
        <v>579</v>
      </c>
      <c r="B24" s="17">
        <v>17851</v>
      </c>
      <c r="C24" s="29">
        <f t="shared" si="0"/>
        <v>0.11397286512370311</v>
      </c>
      <c r="D24" s="17">
        <v>9989</v>
      </c>
      <c r="E24" s="29">
        <f t="shared" si="1"/>
        <v>5.570674905473081E-2</v>
      </c>
      <c r="F24" s="17">
        <v>10322</v>
      </c>
      <c r="G24" s="29">
        <f t="shared" si="2"/>
        <v>7.5122632858328112E-2</v>
      </c>
      <c r="H24" s="17">
        <v>5744</v>
      </c>
      <c r="I24" s="29">
        <f t="shared" si="3"/>
        <v>0.14050536924243537</v>
      </c>
      <c r="J24" s="17">
        <v>3248</v>
      </c>
      <c r="K24" s="29">
        <f t="shared" si="4"/>
        <v>7.5384115489950332E-2</v>
      </c>
    </row>
    <row r="25" spans="1:11" x14ac:dyDescent="0.25">
      <c r="A25" s="16" t="s">
        <v>56</v>
      </c>
      <c r="B25" s="17">
        <v>3412</v>
      </c>
      <c r="C25" s="29">
        <f t="shared" si="0"/>
        <v>2.1784517158818836E-2</v>
      </c>
      <c r="D25" s="17">
        <v>6787</v>
      </c>
      <c r="E25" s="29">
        <f t="shared" si="1"/>
        <v>3.7849805369352084E-2</v>
      </c>
      <c r="F25" s="17">
        <v>2878</v>
      </c>
      <c r="G25" s="29">
        <f t="shared" si="2"/>
        <v>2.0945837760731285E-2</v>
      </c>
      <c r="H25" s="17">
        <v>1408</v>
      </c>
      <c r="I25" s="29">
        <f t="shared" si="3"/>
        <v>3.4441427558034296E-2</v>
      </c>
      <c r="J25" s="17">
        <v>279</v>
      </c>
      <c r="K25" s="29">
        <f t="shared" si="4"/>
        <v>6.4754212505222118E-3</v>
      </c>
    </row>
    <row r="26" spans="1:11" x14ac:dyDescent="0.25">
      <c r="A26" s="16" t="s">
        <v>37</v>
      </c>
      <c r="B26" s="17">
        <v>143326</v>
      </c>
      <c r="C26" s="29">
        <f t="shared" si="0"/>
        <v>0.91509018355945726</v>
      </c>
      <c r="D26" s="17">
        <v>173328</v>
      </c>
      <c r="E26" s="29">
        <f t="shared" si="1"/>
        <v>0.9666172189566905</v>
      </c>
      <c r="F26" s="17">
        <v>112490</v>
      </c>
      <c r="G26" s="29">
        <f t="shared" si="2"/>
        <v>0.81869259544984785</v>
      </c>
      <c r="H26" s="17">
        <v>36662</v>
      </c>
      <c r="I26" s="29">
        <f t="shared" si="3"/>
        <v>0.89679802353171401</v>
      </c>
      <c r="J26" s="17">
        <v>42073</v>
      </c>
      <c r="K26" s="29">
        <f t="shared" si="4"/>
        <v>0.9764888826997169</v>
      </c>
    </row>
    <row r="27" spans="1:11" x14ac:dyDescent="0.25">
      <c r="A27" s="16" t="s">
        <v>578</v>
      </c>
      <c r="B27" s="18" t="s">
        <v>29</v>
      </c>
      <c r="C27" s="29" t="str">
        <f t="shared" si="0"/>
        <v>Missing</v>
      </c>
      <c r="D27" s="18" t="s">
        <v>29</v>
      </c>
      <c r="E27" s="29" t="str">
        <f t="shared" si="1"/>
        <v>Missing</v>
      </c>
      <c r="F27" s="17">
        <v>18224</v>
      </c>
      <c r="G27" s="29">
        <f t="shared" si="2"/>
        <v>0.13263271276982869</v>
      </c>
      <c r="H27" s="18" t="s">
        <v>29</v>
      </c>
      <c r="I27" s="29" t="str">
        <f t="shared" si="3"/>
        <v>Missing</v>
      </c>
      <c r="J27" s="18" t="s">
        <v>29</v>
      </c>
      <c r="K27" s="29" t="str">
        <f t="shared" si="4"/>
        <v>Missing</v>
      </c>
    </row>
    <row r="28" spans="1:11" x14ac:dyDescent="0.25">
      <c r="A28" s="16" t="s">
        <v>577</v>
      </c>
      <c r="B28" s="17">
        <v>1005</v>
      </c>
      <c r="C28" s="29">
        <f t="shared" si="0"/>
        <v>6.4166001596169192E-3</v>
      </c>
      <c r="D28" s="17">
        <v>726</v>
      </c>
      <c r="E28" s="29">
        <f t="shared" si="1"/>
        <v>4.0487636213569489E-3</v>
      </c>
      <c r="F28" s="17">
        <v>657</v>
      </c>
      <c r="G28" s="29">
        <f t="shared" si="2"/>
        <v>4.7815897876304567E-3</v>
      </c>
      <c r="H28" s="17">
        <v>517</v>
      </c>
      <c r="I28" s="29">
        <f t="shared" si="3"/>
        <v>1.2646461681465718E-2</v>
      </c>
      <c r="J28" s="17">
        <v>76</v>
      </c>
      <c r="K28" s="29">
        <f t="shared" si="4"/>
        <v>1.7639140324003156E-3</v>
      </c>
    </row>
    <row r="29" spans="1:11" x14ac:dyDescent="0.25">
      <c r="A29" s="16" t="s">
        <v>576</v>
      </c>
      <c r="B29" s="17">
        <v>2945</v>
      </c>
      <c r="C29" s="29">
        <f t="shared" si="0"/>
        <v>1.8802873104549082E-2</v>
      </c>
      <c r="D29" s="17">
        <v>1699</v>
      </c>
      <c r="E29" s="29">
        <f t="shared" si="1"/>
        <v>9.4749991634785913E-3</v>
      </c>
      <c r="F29" s="17">
        <v>1295</v>
      </c>
      <c r="G29" s="29">
        <f t="shared" si="2"/>
        <v>9.4248992008849949E-3</v>
      </c>
      <c r="H29" s="17">
        <v>1217</v>
      </c>
      <c r="I29" s="29">
        <f t="shared" si="3"/>
        <v>2.9769330495829357E-2</v>
      </c>
      <c r="J29" s="17">
        <v>1059</v>
      </c>
      <c r="K29" s="29">
        <f t="shared" si="4"/>
        <v>2.4578749477788608E-2</v>
      </c>
    </row>
    <row r="30" spans="1:11" x14ac:dyDescent="0.25">
      <c r="A30" s="16" t="s">
        <v>575</v>
      </c>
      <c r="B30" s="17">
        <v>284</v>
      </c>
      <c r="C30" s="29">
        <f t="shared" si="0"/>
        <v>1.8132482043096568E-3</v>
      </c>
      <c r="D30" s="17">
        <v>226</v>
      </c>
      <c r="E30" s="29">
        <f t="shared" si="1"/>
        <v>1.2603589234527143E-3</v>
      </c>
      <c r="F30" s="17">
        <v>18</v>
      </c>
      <c r="G30" s="29">
        <f t="shared" si="2"/>
        <v>1.31002459935081E-4</v>
      </c>
      <c r="H30" s="17">
        <v>76</v>
      </c>
      <c r="I30" s="29">
        <f t="shared" si="3"/>
        <v>1.8590543284166239E-3</v>
      </c>
      <c r="J30" s="17">
        <v>405</v>
      </c>
      <c r="K30" s="29">
        <f t="shared" si="4"/>
        <v>9.3998050410806291E-3</v>
      </c>
    </row>
    <row r="31" spans="1:11" x14ac:dyDescent="0.25">
      <c r="A31" s="16" t="s">
        <v>69</v>
      </c>
      <c r="B31" s="17">
        <v>2050</v>
      </c>
      <c r="C31" s="29">
        <f t="shared" si="0"/>
        <v>1.3088587390263367E-2</v>
      </c>
      <c r="D31" s="17">
        <v>2043</v>
      </c>
      <c r="E31" s="29">
        <f t="shared" si="1"/>
        <v>1.1393421595636704E-2</v>
      </c>
      <c r="F31" s="17">
        <v>1991</v>
      </c>
      <c r="G31" s="29">
        <f t="shared" si="2"/>
        <v>1.4490327651708126E-2</v>
      </c>
      <c r="H31" s="17">
        <v>1978</v>
      </c>
      <c r="I31" s="29">
        <f t="shared" si="3"/>
        <v>4.8384335021158971E-2</v>
      </c>
      <c r="J31" s="17">
        <v>189</v>
      </c>
      <c r="K31" s="29">
        <f t="shared" si="4"/>
        <v>4.3865756858376273E-3</v>
      </c>
    </row>
    <row r="32" spans="1:11" x14ac:dyDescent="0.25">
      <c r="A32" s="16" t="s">
        <v>574</v>
      </c>
      <c r="B32" s="17">
        <v>6284</v>
      </c>
      <c r="C32" s="29">
        <f t="shared" si="0"/>
        <v>4.0121308858739026E-2</v>
      </c>
      <c r="D32" s="17">
        <v>4694</v>
      </c>
      <c r="E32" s="29">
        <f t="shared" si="1"/>
        <v>2.6177543303924959E-2</v>
      </c>
      <c r="F32" s="17">
        <v>3961</v>
      </c>
      <c r="G32" s="29">
        <f t="shared" si="2"/>
        <v>2.882781910015866E-2</v>
      </c>
      <c r="H32" s="17">
        <v>3788</v>
      </c>
      <c r="I32" s="29">
        <f t="shared" si="3"/>
        <v>9.2659181526870679E-2</v>
      </c>
      <c r="J32" s="17">
        <v>1729</v>
      </c>
      <c r="K32" s="29">
        <f t="shared" si="4"/>
        <v>4.0129044237107184E-2</v>
      </c>
    </row>
    <row r="33" spans="1:11" x14ac:dyDescent="0.25">
      <c r="A33" s="16" t="s">
        <v>573</v>
      </c>
      <c r="B33" s="17">
        <v>3330</v>
      </c>
      <c r="C33" s="29">
        <f t="shared" si="0"/>
        <v>2.12609736632083E-2</v>
      </c>
      <c r="D33" s="17">
        <v>2332</v>
      </c>
      <c r="E33" s="29">
        <f t="shared" si="1"/>
        <v>1.3005119511025353E-2</v>
      </c>
      <c r="F33" s="17">
        <v>1550</v>
      </c>
      <c r="G33" s="29">
        <f t="shared" si="2"/>
        <v>1.1280767383298642E-2</v>
      </c>
      <c r="H33" s="17">
        <v>946</v>
      </c>
      <c r="I33" s="29">
        <f t="shared" si="3"/>
        <v>2.3140334140554292E-2</v>
      </c>
      <c r="J33" s="17">
        <v>1303</v>
      </c>
      <c r="K33" s="29">
        <f t="shared" si="4"/>
        <v>3.0241841897600149E-2</v>
      </c>
    </row>
    <row r="34" spans="1:11" x14ac:dyDescent="0.25">
      <c r="A34" s="16" t="s">
        <v>572</v>
      </c>
      <c r="B34" s="17">
        <v>4743</v>
      </c>
      <c r="C34" s="29">
        <f t="shared" si="0"/>
        <v>3.0282521947326415E-2</v>
      </c>
      <c r="D34" s="17">
        <v>482</v>
      </c>
      <c r="E34" s="29">
        <f t="shared" si="1"/>
        <v>2.6880221287796826E-3</v>
      </c>
      <c r="F34" s="17">
        <v>323</v>
      </c>
      <c r="G34" s="29">
        <f t="shared" si="2"/>
        <v>2.3507663643906203E-3</v>
      </c>
      <c r="H34" s="17">
        <v>38</v>
      </c>
      <c r="I34" s="29">
        <f t="shared" si="3"/>
        <v>9.2952716420831197E-4</v>
      </c>
      <c r="J34" s="17">
        <v>60</v>
      </c>
      <c r="K34" s="29">
        <f t="shared" si="4"/>
        <v>1.392563709789723E-3</v>
      </c>
    </row>
    <row r="35" spans="1:11" x14ac:dyDescent="0.25">
      <c r="A35" s="16" t="s">
        <v>70</v>
      </c>
      <c r="B35" s="17">
        <v>7697</v>
      </c>
      <c r="C35" s="29">
        <f t="shared" si="0"/>
        <v>4.9142857142857141E-2</v>
      </c>
      <c r="D35" s="17">
        <v>2844</v>
      </c>
      <c r="E35" s="29">
        <f t="shared" si="1"/>
        <v>1.5860445921679289E-2</v>
      </c>
      <c r="F35" s="17">
        <v>2734</v>
      </c>
      <c r="G35" s="29">
        <f t="shared" si="2"/>
        <v>1.9897818081250636E-2</v>
      </c>
      <c r="H35" s="17">
        <v>2880</v>
      </c>
      <c r="I35" s="29">
        <f t="shared" si="3"/>
        <v>7.0448374550524689E-2</v>
      </c>
      <c r="J35" s="17">
        <v>486</v>
      </c>
      <c r="K35" s="29">
        <f t="shared" si="4"/>
        <v>1.1279766049296756E-2</v>
      </c>
    </row>
    <row r="36" spans="1:11" x14ac:dyDescent="0.25">
      <c r="A36" s="16" t="s">
        <v>571</v>
      </c>
      <c r="B36" s="17">
        <v>232</v>
      </c>
      <c r="C36" s="29">
        <f t="shared" si="0"/>
        <v>1.481245011971269E-3</v>
      </c>
      <c r="D36" s="17">
        <v>310</v>
      </c>
      <c r="E36" s="29">
        <f t="shared" si="1"/>
        <v>1.7288109127006257E-3</v>
      </c>
      <c r="F36" s="17">
        <v>310</v>
      </c>
      <c r="G36" s="29">
        <f t="shared" si="2"/>
        <v>2.2561534766597285E-3</v>
      </c>
      <c r="H36" s="17">
        <v>310</v>
      </c>
      <c r="I36" s="29">
        <f t="shared" si="3"/>
        <v>7.5829847606467549E-3</v>
      </c>
      <c r="J36" s="17">
        <v>510</v>
      </c>
      <c r="K36" s="29">
        <f t="shared" si="4"/>
        <v>1.1836791533212645E-2</v>
      </c>
    </row>
    <row r="37" spans="1:11" x14ac:dyDescent="0.25">
      <c r="A37" s="16" t="s">
        <v>570</v>
      </c>
      <c r="B37" s="17">
        <v>5370</v>
      </c>
      <c r="C37" s="29">
        <f t="shared" si="0"/>
        <v>3.4285714285714287E-2</v>
      </c>
      <c r="D37" s="17">
        <v>2832</v>
      </c>
      <c r="E37" s="29">
        <f t="shared" si="1"/>
        <v>1.5793524208929589E-2</v>
      </c>
      <c r="F37" s="17">
        <v>3644</v>
      </c>
      <c r="G37" s="29">
        <f t="shared" si="2"/>
        <v>2.6520720222413065E-2</v>
      </c>
      <c r="H37" s="17">
        <v>1029</v>
      </c>
      <c r="I37" s="29">
        <f t="shared" si="3"/>
        <v>2.5170617157114553E-2</v>
      </c>
      <c r="J37" s="17">
        <v>17</v>
      </c>
      <c r="K37" s="29">
        <f t="shared" si="4"/>
        <v>3.9455971777375482E-4</v>
      </c>
    </row>
    <row r="38" spans="1:11" x14ac:dyDescent="0.25">
      <c r="A38" s="16" t="s">
        <v>36</v>
      </c>
      <c r="B38" s="17">
        <v>156625</v>
      </c>
      <c r="C38" s="29">
        <f t="shared" si="0"/>
        <v>1</v>
      </c>
      <c r="D38" s="17">
        <v>179314</v>
      </c>
      <c r="E38" s="29">
        <f t="shared" si="1"/>
        <v>1</v>
      </c>
      <c r="F38" s="17">
        <v>137402</v>
      </c>
      <c r="G38" s="29">
        <f t="shared" si="2"/>
        <v>1</v>
      </c>
      <c r="H38" s="17">
        <v>40881</v>
      </c>
      <c r="I38" s="29">
        <f t="shared" si="3"/>
        <v>1</v>
      </c>
      <c r="J38" s="17">
        <v>43086</v>
      </c>
      <c r="K38" s="29">
        <f t="shared" si="4"/>
        <v>1</v>
      </c>
    </row>
    <row r="39" spans="1:11" x14ac:dyDescent="0.25">
      <c r="A39" s="16" t="s">
        <v>35</v>
      </c>
      <c r="B39" s="17">
        <v>2379</v>
      </c>
      <c r="C39" s="29">
        <f t="shared" si="0"/>
        <v>1.5189146049481244E-2</v>
      </c>
      <c r="D39" s="17">
        <v>2598</v>
      </c>
      <c r="E39" s="29">
        <f t="shared" si="1"/>
        <v>1.4488550810310405E-2</v>
      </c>
      <c r="F39" s="17">
        <v>1898</v>
      </c>
      <c r="G39" s="29">
        <f t="shared" si="2"/>
        <v>1.3813481608710208E-2</v>
      </c>
      <c r="H39" s="17">
        <v>1252</v>
      </c>
      <c r="I39" s="29">
        <f t="shared" si="3"/>
        <v>3.0625473936547541E-2</v>
      </c>
      <c r="J39" s="17">
        <v>1546</v>
      </c>
      <c r="K39" s="29">
        <f t="shared" si="4"/>
        <v>3.5881724922248524E-2</v>
      </c>
    </row>
    <row r="40" spans="1:11" x14ac:dyDescent="0.25">
      <c r="A40" s="16" t="s">
        <v>569</v>
      </c>
      <c r="B40" s="17">
        <v>13898</v>
      </c>
      <c r="C40" s="29">
        <f t="shared" si="0"/>
        <v>8.8734237829209903E-2</v>
      </c>
      <c r="D40" s="17">
        <v>9573</v>
      </c>
      <c r="E40" s="29">
        <f t="shared" si="1"/>
        <v>5.3386796346074482E-2</v>
      </c>
      <c r="F40" s="17">
        <v>9151</v>
      </c>
      <c r="G40" s="29">
        <f t="shared" si="2"/>
        <v>6.6600195048107019E-2</v>
      </c>
      <c r="H40" s="17">
        <v>5157</v>
      </c>
      <c r="I40" s="29">
        <f t="shared" si="3"/>
        <v>0.12614662067953328</v>
      </c>
      <c r="J40" s="17">
        <v>2718</v>
      </c>
      <c r="K40" s="29">
        <f t="shared" si="4"/>
        <v>6.3083136053474445E-2</v>
      </c>
    </row>
    <row r="41" spans="1:11" x14ac:dyDescent="0.25">
      <c r="A41" s="16" t="s">
        <v>568</v>
      </c>
      <c r="B41" s="17">
        <v>359</v>
      </c>
      <c r="C41" s="29">
        <f t="shared" si="0"/>
        <v>2.2920989624900241E-3</v>
      </c>
      <c r="D41" s="17">
        <v>820</v>
      </c>
      <c r="E41" s="29">
        <f t="shared" si="1"/>
        <v>4.5729837045629454E-3</v>
      </c>
      <c r="F41" s="17">
        <v>2419</v>
      </c>
      <c r="G41" s="29">
        <f t="shared" si="2"/>
        <v>1.7605275032386718E-2</v>
      </c>
      <c r="H41" s="18" t="s">
        <v>29</v>
      </c>
      <c r="I41" s="29" t="str">
        <f t="shared" si="3"/>
        <v>Missing</v>
      </c>
      <c r="J41" s="18" t="s">
        <v>29</v>
      </c>
      <c r="K41" s="29" t="str">
        <f t="shared" si="4"/>
        <v>Missing</v>
      </c>
    </row>
    <row r="42" spans="1:11" x14ac:dyDescent="0.25">
      <c r="A42" s="16" t="s">
        <v>567</v>
      </c>
      <c r="B42" s="17">
        <v>2039</v>
      </c>
      <c r="C42" s="29">
        <f t="shared" si="0"/>
        <v>1.3018355945730248E-2</v>
      </c>
      <c r="D42" s="17">
        <v>2520</v>
      </c>
      <c r="E42" s="29">
        <f t="shared" si="1"/>
        <v>1.4053559677437344E-2</v>
      </c>
      <c r="F42" s="17">
        <v>682</v>
      </c>
      <c r="G42" s="29">
        <f t="shared" si="2"/>
        <v>4.9635376486514022E-3</v>
      </c>
      <c r="H42" s="17">
        <v>1014</v>
      </c>
      <c r="I42" s="29">
        <f t="shared" si="3"/>
        <v>2.4803698539663903E-2</v>
      </c>
      <c r="J42" s="17">
        <v>64</v>
      </c>
      <c r="K42" s="29">
        <f t="shared" si="4"/>
        <v>1.485401290442371E-3</v>
      </c>
    </row>
    <row r="43" spans="1:11" x14ac:dyDescent="0.25">
      <c r="A43" s="16" t="s">
        <v>566</v>
      </c>
      <c r="B43" s="17">
        <v>11</v>
      </c>
      <c r="C43" s="29">
        <f t="shared" si="0"/>
        <v>7.0231444533120504E-5</v>
      </c>
      <c r="D43" s="17">
        <v>1696</v>
      </c>
      <c r="E43" s="29">
        <f t="shared" si="1"/>
        <v>9.4582687352911653E-3</v>
      </c>
      <c r="F43" s="18" t="s">
        <v>29</v>
      </c>
      <c r="G43" s="29" t="str">
        <f t="shared" si="2"/>
        <v>Missing</v>
      </c>
      <c r="H43" s="18" t="s">
        <v>29</v>
      </c>
      <c r="I43" s="29" t="str">
        <f t="shared" si="3"/>
        <v>Missing</v>
      </c>
      <c r="J43" s="18" t="s">
        <v>29</v>
      </c>
      <c r="K43" s="29" t="str">
        <f t="shared" si="4"/>
        <v>Missing</v>
      </c>
    </row>
    <row r="44" spans="1:11" x14ac:dyDescent="0.25">
      <c r="A44" s="16" t="s">
        <v>565</v>
      </c>
      <c r="B44" s="17">
        <v>1294</v>
      </c>
      <c r="C44" s="29">
        <f t="shared" si="0"/>
        <v>8.2617717478052667E-3</v>
      </c>
      <c r="D44" s="17">
        <v>850</v>
      </c>
      <c r="E44" s="29">
        <f t="shared" si="1"/>
        <v>4.7402879864371994E-3</v>
      </c>
      <c r="F44" s="17">
        <v>769</v>
      </c>
      <c r="G44" s="29">
        <f t="shared" si="2"/>
        <v>5.5967162050042938E-3</v>
      </c>
      <c r="H44" s="18" t="s">
        <v>29</v>
      </c>
      <c r="I44" s="29" t="str">
        <f t="shared" si="3"/>
        <v>Missing</v>
      </c>
      <c r="J44" s="18" t="s">
        <v>29</v>
      </c>
      <c r="K44" s="29" t="str">
        <f t="shared" si="4"/>
        <v>Missing</v>
      </c>
    </row>
    <row r="45" spans="1:11" x14ac:dyDescent="0.25">
      <c r="A45" s="16" t="s">
        <v>564</v>
      </c>
      <c r="B45" s="17">
        <v>687</v>
      </c>
      <c r="C45" s="29">
        <f t="shared" si="0"/>
        <v>4.386272944932163E-3</v>
      </c>
      <c r="D45" s="17">
        <v>518</v>
      </c>
      <c r="E45" s="29">
        <f t="shared" si="1"/>
        <v>2.8887872670287874E-3</v>
      </c>
      <c r="F45" s="17">
        <v>470</v>
      </c>
      <c r="G45" s="29">
        <f t="shared" si="2"/>
        <v>3.4206197871937817E-3</v>
      </c>
      <c r="H45" s="17">
        <v>313</v>
      </c>
      <c r="I45" s="29">
        <f t="shared" si="3"/>
        <v>7.6563684841368853E-3</v>
      </c>
      <c r="J45" s="18" t="s">
        <v>29</v>
      </c>
      <c r="K45" s="29" t="str">
        <f t="shared" si="4"/>
        <v>Missing</v>
      </c>
    </row>
    <row r="46" spans="1:11" x14ac:dyDescent="0.25">
      <c r="A46" s="16" t="s">
        <v>563</v>
      </c>
      <c r="B46" s="17">
        <v>157</v>
      </c>
      <c r="C46" s="29">
        <f t="shared" si="0"/>
        <v>1.0023942537909019E-3</v>
      </c>
      <c r="D46" s="17">
        <v>206</v>
      </c>
      <c r="E46" s="29">
        <f t="shared" si="1"/>
        <v>1.1488227355365447E-3</v>
      </c>
      <c r="F46" s="17">
        <v>304</v>
      </c>
      <c r="G46" s="29">
        <f t="shared" si="2"/>
        <v>2.2124859900147014E-3</v>
      </c>
      <c r="H46" s="18" t="s">
        <v>29</v>
      </c>
      <c r="I46" s="29" t="str">
        <f t="shared" si="3"/>
        <v>Missing</v>
      </c>
      <c r="J46" s="18" t="s">
        <v>29</v>
      </c>
      <c r="K46" s="29" t="str">
        <f t="shared" si="4"/>
        <v>Missing</v>
      </c>
    </row>
    <row r="47" spans="1:11" x14ac:dyDescent="0.25">
      <c r="A47" s="16" t="s">
        <v>562</v>
      </c>
      <c r="B47" s="17">
        <v>590</v>
      </c>
      <c r="C47" s="29">
        <f t="shared" si="0"/>
        <v>3.7669592976855549E-3</v>
      </c>
      <c r="D47" s="17">
        <v>237</v>
      </c>
      <c r="E47" s="29">
        <f t="shared" si="1"/>
        <v>1.3217038268066074E-3</v>
      </c>
      <c r="F47" s="17">
        <v>431</v>
      </c>
      <c r="G47" s="29">
        <f t="shared" si="2"/>
        <v>3.1367811240011062E-3</v>
      </c>
      <c r="H47" s="17">
        <v>270</v>
      </c>
      <c r="I47" s="29">
        <f t="shared" si="3"/>
        <v>6.6045351141116896E-3</v>
      </c>
      <c r="J47" s="17">
        <v>68</v>
      </c>
      <c r="K47" s="29">
        <f t="shared" si="4"/>
        <v>1.5782388710950193E-3</v>
      </c>
    </row>
    <row r="48" spans="1:11" x14ac:dyDescent="0.25">
      <c r="A48" s="16" t="s">
        <v>561</v>
      </c>
      <c r="B48" s="17">
        <v>99</v>
      </c>
      <c r="C48" s="29">
        <f t="shared" si="0"/>
        <v>6.3208300079808455E-4</v>
      </c>
      <c r="D48" s="17">
        <v>113</v>
      </c>
      <c r="E48" s="29">
        <f t="shared" si="1"/>
        <v>6.3017946172635715E-4</v>
      </c>
      <c r="F48" s="17">
        <v>241</v>
      </c>
      <c r="G48" s="29">
        <f t="shared" si="2"/>
        <v>1.7539773802419179E-3</v>
      </c>
      <c r="H48" s="17">
        <v>244</v>
      </c>
      <c r="I48" s="29">
        <f t="shared" si="3"/>
        <v>5.9685428438638975E-3</v>
      </c>
      <c r="J48" s="17">
        <v>183</v>
      </c>
      <c r="K48" s="29">
        <f t="shared" si="4"/>
        <v>4.247319314858655E-3</v>
      </c>
    </row>
    <row r="49" spans="1:11" x14ac:dyDescent="0.25">
      <c r="A49" s="16" t="s">
        <v>560</v>
      </c>
      <c r="B49" s="17">
        <v>668</v>
      </c>
      <c r="C49" s="29">
        <f t="shared" si="0"/>
        <v>4.2649640861931364E-3</v>
      </c>
      <c r="D49" s="17">
        <v>424</v>
      </c>
      <c r="E49" s="29">
        <f t="shared" si="1"/>
        <v>2.3645671838227913E-3</v>
      </c>
      <c r="F49" s="17">
        <v>567</v>
      </c>
      <c r="G49" s="29">
        <f t="shared" si="2"/>
        <v>4.1265774879550516E-3</v>
      </c>
      <c r="H49" s="17">
        <v>588</v>
      </c>
      <c r="I49" s="29">
        <f t="shared" si="3"/>
        <v>1.4383209804065458E-2</v>
      </c>
      <c r="J49" s="17">
        <v>76</v>
      </c>
      <c r="K49" s="29">
        <f t="shared" si="4"/>
        <v>1.7639140324003156E-3</v>
      </c>
    </row>
    <row r="50" spans="1:11" x14ac:dyDescent="0.25">
      <c r="A50" s="16" t="s">
        <v>559</v>
      </c>
      <c r="B50" s="17">
        <v>19802</v>
      </c>
      <c r="C50" s="29">
        <f t="shared" si="0"/>
        <v>0.12642936951316838</v>
      </c>
      <c r="D50" s="17">
        <v>16957</v>
      </c>
      <c r="E50" s="29">
        <f t="shared" si="1"/>
        <v>9.456595692472422E-2</v>
      </c>
      <c r="F50" s="17">
        <v>15034</v>
      </c>
      <c r="G50" s="29">
        <f t="shared" si="2"/>
        <v>0.10941616570355599</v>
      </c>
      <c r="H50" s="17">
        <v>7586</v>
      </c>
      <c r="I50" s="29">
        <f t="shared" si="3"/>
        <v>0.18556297546537512</v>
      </c>
      <c r="J50" s="17">
        <v>3109</v>
      </c>
      <c r="K50" s="29">
        <f t="shared" si="4"/>
        <v>7.2158009562270808E-2</v>
      </c>
    </row>
    <row r="51" spans="1:11" x14ac:dyDescent="0.25">
      <c r="A51" s="16" t="s">
        <v>558</v>
      </c>
      <c r="B51" s="17">
        <v>3905</v>
      </c>
      <c r="C51" s="29">
        <f t="shared" si="0"/>
        <v>2.493216280925778E-2</v>
      </c>
      <c r="D51" s="18" t="s">
        <v>29</v>
      </c>
      <c r="E51" s="29" t="str">
        <f t="shared" si="1"/>
        <v>Missing</v>
      </c>
      <c r="F51" s="18" t="s">
        <v>29</v>
      </c>
      <c r="G51" s="29" t="str">
        <f t="shared" si="2"/>
        <v>Missing</v>
      </c>
      <c r="H51" s="18" t="s">
        <v>29</v>
      </c>
      <c r="I51" s="29" t="str">
        <f t="shared" si="3"/>
        <v>Missing</v>
      </c>
      <c r="J51" s="18" t="s">
        <v>29</v>
      </c>
      <c r="K51" s="29" t="str">
        <f t="shared" si="4"/>
        <v>Missing</v>
      </c>
    </row>
    <row r="52" spans="1:11" x14ac:dyDescent="0.25">
      <c r="A52" s="16" t="s">
        <v>34</v>
      </c>
      <c r="B52" s="17">
        <v>26086</v>
      </c>
      <c r="C52" s="29">
        <f t="shared" si="0"/>
        <v>0.16655067837190743</v>
      </c>
      <c r="D52" s="17">
        <v>19555</v>
      </c>
      <c r="E52" s="29">
        <f t="shared" si="1"/>
        <v>0.10905450773503463</v>
      </c>
      <c r="F52" s="17">
        <v>16932</v>
      </c>
      <c r="G52" s="29">
        <f t="shared" si="2"/>
        <v>0.1232296473122662</v>
      </c>
      <c r="H52" s="17">
        <v>8838</v>
      </c>
      <c r="I52" s="29">
        <f t="shared" si="3"/>
        <v>0.21618844940192267</v>
      </c>
      <c r="J52" s="17">
        <v>4655</v>
      </c>
      <c r="K52" s="29">
        <f t="shared" si="4"/>
        <v>0.10803973448451934</v>
      </c>
    </row>
    <row r="53" spans="1:11" x14ac:dyDescent="0.25">
      <c r="A53" s="16" t="s">
        <v>557</v>
      </c>
      <c r="B53" s="17">
        <v>44786</v>
      </c>
      <c r="C53" s="29">
        <f t="shared" si="0"/>
        <v>0.28594413407821229</v>
      </c>
      <c r="D53" s="17">
        <v>48533</v>
      </c>
      <c r="E53" s="29">
        <f t="shared" si="1"/>
        <v>0.2706592904067725</v>
      </c>
      <c r="F53" s="17">
        <v>44879</v>
      </c>
      <c r="G53" s="29">
        <f t="shared" si="2"/>
        <v>0.32662552219036112</v>
      </c>
      <c r="H53" s="17">
        <v>44201</v>
      </c>
      <c r="I53" s="29">
        <f t="shared" si="3"/>
        <v>1.0812113206624103</v>
      </c>
      <c r="J53" s="17">
        <v>27589</v>
      </c>
      <c r="K53" s="29">
        <f t="shared" si="4"/>
        <v>0.64032400315647775</v>
      </c>
    </row>
    <row r="54" spans="1:11" x14ac:dyDescent="0.25">
      <c r="A54" s="16" t="s">
        <v>556</v>
      </c>
      <c r="B54" s="18" t="s">
        <v>29</v>
      </c>
      <c r="C54" s="29" t="str">
        <f t="shared" si="0"/>
        <v>Missing</v>
      </c>
      <c r="D54" s="18" t="s">
        <v>29</v>
      </c>
      <c r="E54" s="29" t="str">
        <f t="shared" si="1"/>
        <v>Missing</v>
      </c>
      <c r="F54" s="18" t="s">
        <v>29</v>
      </c>
      <c r="G54" s="29" t="str">
        <f t="shared" si="2"/>
        <v>Missing</v>
      </c>
      <c r="H54" s="17">
        <v>16091</v>
      </c>
      <c r="I54" s="29">
        <f t="shared" si="3"/>
        <v>0.39360583155989337</v>
      </c>
      <c r="J54" s="17">
        <v>4185</v>
      </c>
      <c r="K54" s="29">
        <f t="shared" si="4"/>
        <v>9.7131318757833165E-2</v>
      </c>
    </row>
    <row r="55" spans="1:11" x14ac:dyDescent="0.25">
      <c r="A55" s="16" t="s">
        <v>73</v>
      </c>
      <c r="B55" s="17">
        <v>6513</v>
      </c>
      <c r="C55" s="29">
        <f t="shared" si="0"/>
        <v>4.1583399840383083E-2</v>
      </c>
      <c r="D55" s="17">
        <v>3726</v>
      </c>
      <c r="E55" s="29">
        <f t="shared" si="1"/>
        <v>2.0779191808782359E-2</v>
      </c>
      <c r="F55" s="17">
        <v>3700</v>
      </c>
      <c r="G55" s="29">
        <f t="shared" si="2"/>
        <v>2.6928283431099983E-2</v>
      </c>
      <c r="H55" s="17">
        <v>1069</v>
      </c>
      <c r="I55" s="29">
        <f t="shared" si="3"/>
        <v>2.6149066803649618E-2</v>
      </c>
      <c r="J55" s="18" t="s">
        <v>29</v>
      </c>
      <c r="K55" s="29" t="str">
        <f t="shared" si="4"/>
        <v>Missing</v>
      </c>
    </row>
    <row r="56" spans="1:11" x14ac:dyDescent="0.25">
      <c r="A56" s="16" t="s">
        <v>71</v>
      </c>
      <c r="B56" s="17">
        <v>77385</v>
      </c>
      <c r="C56" s="29">
        <f t="shared" si="0"/>
        <v>0.49407821229050281</v>
      </c>
      <c r="D56" s="17">
        <v>71814</v>
      </c>
      <c r="E56" s="29">
        <f t="shared" si="1"/>
        <v>0.40049298995058946</v>
      </c>
      <c r="F56" s="17">
        <v>65511</v>
      </c>
      <c r="G56" s="29">
        <f t="shared" si="2"/>
        <v>0.47678345293372731</v>
      </c>
      <c r="H56" s="17">
        <v>70199</v>
      </c>
      <c r="I56" s="29">
        <f t="shared" si="3"/>
        <v>1.717154668427876</v>
      </c>
      <c r="J56" s="17">
        <v>36429</v>
      </c>
      <c r="K56" s="29">
        <f t="shared" si="4"/>
        <v>0.84549505639883027</v>
      </c>
    </row>
    <row r="57" spans="1:11" x14ac:dyDescent="0.25">
      <c r="A57" s="16" t="s">
        <v>555</v>
      </c>
      <c r="B57" s="18" t="s">
        <v>29</v>
      </c>
      <c r="C57" s="29" t="str">
        <f t="shared" si="0"/>
        <v>Missing</v>
      </c>
      <c r="D57" s="18" t="s">
        <v>29</v>
      </c>
      <c r="E57" s="29" t="str">
        <f t="shared" si="1"/>
        <v>Missing</v>
      </c>
      <c r="F57" s="18" t="s">
        <v>29</v>
      </c>
      <c r="G57" s="29" t="str">
        <f t="shared" si="2"/>
        <v>Missing</v>
      </c>
      <c r="H57" s="17">
        <v>105235</v>
      </c>
      <c r="I57" s="29">
        <f t="shared" si="3"/>
        <v>2.5741787138279397</v>
      </c>
      <c r="J57" s="17">
        <v>105235</v>
      </c>
      <c r="K57" s="29">
        <f t="shared" si="4"/>
        <v>2.4424406999953581</v>
      </c>
    </row>
    <row r="58" spans="1:11" x14ac:dyDescent="0.25">
      <c r="A58" s="16" t="s">
        <v>33</v>
      </c>
      <c r="B58" s="17">
        <v>35</v>
      </c>
      <c r="C58" s="29">
        <f t="shared" si="0"/>
        <v>2.2346368715083799E-4</v>
      </c>
      <c r="D58" s="17">
        <v>34</v>
      </c>
      <c r="E58" s="29">
        <f t="shared" si="1"/>
        <v>1.8961151945748799E-4</v>
      </c>
      <c r="F58" s="17">
        <v>31</v>
      </c>
      <c r="G58" s="29">
        <f t="shared" si="2"/>
        <v>2.2561534766597283E-4</v>
      </c>
      <c r="H58" s="17">
        <v>1</v>
      </c>
      <c r="I58" s="29">
        <f t="shared" si="3"/>
        <v>2.4461241163376631E-5</v>
      </c>
      <c r="J58" s="17">
        <v>1</v>
      </c>
      <c r="K58" s="29">
        <f t="shared" si="4"/>
        <v>2.3209395163162047E-5</v>
      </c>
    </row>
    <row r="59" spans="1:11" x14ac:dyDescent="0.25">
      <c r="A59" s="16" t="s">
        <v>32</v>
      </c>
      <c r="B59" s="17">
        <v>367907</v>
      </c>
      <c r="C59" s="29">
        <f t="shared" si="0"/>
        <v>2.3489672785315245</v>
      </c>
      <c r="D59" s="17">
        <v>346318</v>
      </c>
      <c r="E59" s="29">
        <f t="shared" si="1"/>
        <v>1.9313494763375978</v>
      </c>
      <c r="F59" s="17">
        <v>263384</v>
      </c>
      <c r="G59" s="29">
        <f t="shared" si="2"/>
        <v>1.916886217085632</v>
      </c>
      <c r="H59" s="17">
        <v>4557</v>
      </c>
      <c r="I59" s="29">
        <f t="shared" si="3"/>
        <v>0.1114698759815073</v>
      </c>
      <c r="J59" s="17">
        <v>2977</v>
      </c>
      <c r="K59" s="29">
        <f t="shared" si="4"/>
        <v>6.9094369400733421E-2</v>
      </c>
    </row>
    <row r="60" spans="1:11" x14ac:dyDescent="0.25">
      <c r="A60" s="16" t="s">
        <v>30</v>
      </c>
      <c r="B60" s="18" t="s">
        <v>29</v>
      </c>
      <c r="C60" s="29" t="str">
        <f t="shared" si="0"/>
        <v>Missing</v>
      </c>
      <c r="D60" s="17">
        <v>39</v>
      </c>
      <c r="E60" s="29">
        <f t="shared" si="1"/>
        <v>2.1749556643653033E-4</v>
      </c>
      <c r="F60" s="17">
        <v>2</v>
      </c>
      <c r="G60" s="29">
        <f t="shared" si="2"/>
        <v>1.4555828881675667E-5</v>
      </c>
      <c r="H60" s="18" t="s">
        <v>29</v>
      </c>
      <c r="I60" s="29" t="str">
        <f t="shared" si="3"/>
        <v>Missing</v>
      </c>
      <c r="J60" s="18" t="s">
        <v>29</v>
      </c>
      <c r="K60" s="29" t="str">
        <f t="shared" si="4"/>
        <v>Missing</v>
      </c>
    </row>
    <row r="61" spans="1:11" x14ac:dyDescent="0.25">
      <c r="A61" s="16" t="s">
        <v>31</v>
      </c>
      <c r="B61" s="17">
        <v>-288702</v>
      </c>
      <c r="C61" s="29">
        <f t="shared" si="0"/>
        <v>-1.843268954509178</v>
      </c>
      <c r="D61" s="17">
        <v>-238891</v>
      </c>
      <c r="E61" s="29">
        <f t="shared" si="1"/>
        <v>-1.3322495733740811</v>
      </c>
      <c r="F61" s="17">
        <v>-191526</v>
      </c>
      <c r="G61" s="29">
        <f t="shared" si="2"/>
        <v>-1.393909841195907</v>
      </c>
      <c r="H61" s="17">
        <v>-139111</v>
      </c>
      <c r="I61" s="29">
        <f t="shared" si="3"/>
        <v>-3.4028277194784864</v>
      </c>
      <c r="J61" s="17">
        <v>-101556</v>
      </c>
      <c r="K61" s="29">
        <f t="shared" si="4"/>
        <v>-2.3570533351900851</v>
      </c>
    </row>
    <row r="62" spans="1:11" x14ac:dyDescent="0.25">
      <c r="A62" s="16" t="s">
        <v>554</v>
      </c>
      <c r="B62" s="17">
        <v>79240</v>
      </c>
      <c r="C62" s="29">
        <f t="shared" si="0"/>
        <v>0.50592178770949725</v>
      </c>
      <c r="D62" s="17">
        <v>107500</v>
      </c>
      <c r="E62" s="29">
        <f t="shared" si="1"/>
        <v>0.59950701004941054</v>
      </c>
      <c r="F62" s="17">
        <v>71891</v>
      </c>
      <c r="G62" s="29">
        <f t="shared" si="2"/>
        <v>0.52321654706627274</v>
      </c>
      <c r="H62" s="17">
        <v>-134553</v>
      </c>
      <c r="I62" s="29">
        <f t="shared" si="3"/>
        <v>-3.2913333822558157</v>
      </c>
      <c r="J62" s="17">
        <v>-98578</v>
      </c>
      <c r="K62" s="29">
        <f t="shared" si="4"/>
        <v>-2.2879357563941882</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52F4A-CD47-4ACD-B3CF-026F45785B1F}">
  <sheetPr codeName="Sheet2"/>
  <dimension ref="A4:K36"/>
  <sheetViews>
    <sheetView topLeftCell="A3" workbookViewId="0">
      <selection activeCell="A27" sqref="A27"/>
    </sheetView>
  </sheetViews>
  <sheetFormatPr defaultRowHeight="13.2" x14ac:dyDescent="0.25"/>
  <cols>
    <col min="1" max="1" width="50" style="15" customWidth="1"/>
    <col min="2" max="200" width="12" style="15" customWidth="1"/>
    <col min="201" max="16384" width="8.88671875" style="15"/>
  </cols>
  <sheetData>
    <row r="4" spans="1:11" x14ac:dyDescent="0.25">
      <c r="A4" s="24" t="s">
        <v>0</v>
      </c>
    </row>
    <row r="5" spans="1:11" ht="21" x14ac:dyDescent="0.4">
      <c r="A5" s="23" t="s">
        <v>548</v>
      </c>
    </row>
    <row r="7" spans="1:11" x14ac:dyDescent="0.25">
      <c r="A7" s="22" t="s">
        <v>1</v>
      </c>
    </row>
    <row r="10" spans="1:11" x14ac:dyDescent="0.25">
      <c r="A10" s="21" t="s">
        <v>48</v>
      </c>
    </row>
    <row r="11" spans="1:11" x14ac:dyDescent="0.25">
      <c r="A11" s="19" t="s">
        <v>46</v>
      </c>
      <c r="B11" s="20" t="s">
        <v>82</v>
      </c>
      <c r="C11" s="19"/>
      <c r="D11" s="20" t="s">
        <v>81</v>
      </c>
      <c r="E11" s="19"/>
      <c r="F11" s="20" t="s">
        <v>80</v>
      </c>
      <c r="G11" s="19"/>
      <c r="H11" s="20" t="s">
        <v>84</v>
      </c>
      <c r="I11" s="19"/>
      <c r="J11" s="20" t="s">
        <v>83</v>
      </c>
      <c r="K11" s="19"/>
    </row>
    <row r="12" spans="1:11" x14ac:dyDescent="0.25">
      <c r="A12" s="19" t="s">
        <v>45</v>
      </c>
      <c r="B12" s="20" t="s">
        <v>44</v>
      </c>
      <c r="C12" s="19"/>
      <c r="D12" s="20" t="s">
        <v>44</v>
      </c>
      <c r="E12" s="19"/>
      <c r="F12" s="20" t="s">
        <v>44</v>
      </c>
      <c r="G12" s="19"/>
      <c r="H12" s="20" t="s">
        <v>44</v>
      </c>
      <c r="I12" s="19"/>
      <c r="J12" s="20" t="s">
        <v>44</v>
      </c>
      <c r="K12" s="19"/>
    </row>
    <row r="13" spans="1:11" ht="26.4" x14ac:dyDescent="0.25">
      <c r="A13" s="19" t="s">
        <v>43</v>
      </c>
      <c r="B13" s="20" t="s">
        <v>42</v>
      </c>
      <c r="C13" s="19"/>
      <c r="D13" s="20" t="s">
        <v>42</v>
      </c>
      <c r="E13" s="19"/>
      <c r="F13" s="20" t="s">
        <v>42</v>
      </c>
      <c r="G13" s="19"/>
      <c r="H13" s="20" t="s">
        <v>42</v>
      </c>
      <c r="I13" s="19"/>
      <c r="J13" s="20" t="s">
        <v>42</v>
      </c>
      <c r="K13" s="19"/>
    </row>
    <row r="14" spans="1:11" x14ac:dyDescent="0.25">
      <c r="A14" s="19" t="s">
        <v>41</v>
      </c>
      <c r="B14" s="20" t="s">
        <v>103</v>
      </c>
      <c r="C14" s="19"/>
      <c r="D14" s="20" t="s">
        <v>103</v>
      </c>
      <c r="E14" s="19"/>
      <c r="F14" s="20" t="s">
        <v>103</v>
      </c>
      <c r="G14" s="19"/>
      <c r="H14" s="20" t="s">
        <v>40</v>
      </c>
      <c r="I14" s="19"/>
      <c r="J14" s="20" t="s">
        <v>40</v>
      </c>
      <c r="K14" s="19"/>
    </row>
    <row r="15" spans="1:11" x14ac:dyDescent="0.25">
      <c r="A15" s="19" t="s">
        <v>39</v>
      </c>
      <c r="B15" s="20" t="s">
        <v>38</v>
      </c>
      <c r="C15" s="19"/>
      <c r="D15" s="20" t="s">
        <v>38</v>
      </c>
      <c r="E15" s="19"/>
      <c r="F15" s="20" t="s">
        <v>38</v>
      </c>
      <c r="G15" s="19"/>
      <c r="H15" s="20" t="s">
        <v>38</v>
      </c>
      <c r="I15" s="19"/>
      <c r="J15" s="20" t="s">
        <v>38</v>
      </c>
      <c r="K15" s="19"/>
    </row>
    <row r="16" spans="1:11" x14ac:dyDescent="0.25">
      <c r="A16" s="16" t="s">
        <v>600</v>
      </c>
      <c r="B16" s="17">
        <v>101475</v>
      </c>
      <c r="C16" s="29">
        <f>IFERROR(B16/B$16,"Missing")</f>
        <v>1</v>
      </c>
      <c r="D16" s="17">
        <v>75227</v>
      </c>
      <c r="E16" s="29">
        <f>IFERROR(D16/D$16,"Missing")</f>
        <v>1</v>
      </c>
      <c r="F16" s="17">
        <v>63354</v>
      </c>
      <c r="G16" s="29">
        <f t="shared" ref="G16:G36" si="0">IFERROR(F16/F$16,"Missing")</f>
        <v>1</v>
      </c>
      <c r="H16" s="17">
        <v>34557</v>
      </c>
      <c r="I16" s="29">
        <f t="shared" ref="I16:I36" si="1">IFERROR(H16/H$16,"Missing")</f>
        <v>1</v>
      </c>
      <c r="J16" s="17">
        <v>14258</v>
      </c>
      <c r="K16" s="29">
        <f t="shared" ref="K16:K36" si="2">IFERROR(J16/J$16,"Missing")</f>
        <v>1</v>
      </c>
    </row>
    <row r="17" spans="1:11" x14ac:dyDescent="0.25">
      <c r="A17" s="16" t="s">
        <v>72</v>
      </c>
      <c r="B17" s="17">
        <v>25446</v>
      </c>
      <c r="C17" s="29">
        <f t="shared" ref="C17:E36" si="3">IFERROR(B17/B$16,"Missing")</f>
        <v>0.2507612712490761</v>
      </c>
      <c r="D17" s="17">
        <v>21291</v>
      </c>
      <c r="E17" s="29">
        <f t="shared" si="3"/>
        <v>0.28302338256211201</v>
      </c>
      <c r="F17" s="17">
        <v>15927</v>
      </c>
      <c r="G17" s="29">
        <f t="shared" si="0"/>
        <v>0.25139691258641916</v>
      </c>
      <c r="H17" s="17">
        <v>10874</v>
      </c>
      <c r="I17" s="29">
        <f t="shared" si="1"/>
        <v>0.31466851867928353</v>
      </c>
      <c r="J17" s="17">
        <v>5129</v>
      </c>
      <c r="K17" s="29">
        <f t="shared" si="2"/>
        <v>0.35972787207181933</v>
      </c>
    </row>
    <row r="18" spans="1:11" x14ac:dyDescent="0.25">
      <c r="A18" s="16" t="s">
        <v>599</v>
      </c>
      <c r="B18" s="17">
        <v>76029</v>
      </c>
      <c r="C18" s="29">
        <f t="shared" si="3"/>
        <v>0.7492387287509239</v>
      </c>
      <c r="D18" s="17">
        <v>53936</v>
      </c>
      <c r="E18" s="29">
        <f t="shared" si="3"/>
        <v>0.71697661743788799</v>
      </c>
      <c r="F18" s="17">
        <v>47427</v>
      </c>
      <c r="G18" s="29">
        <f t="shared" si="0"/>
        <v>0.74860308741358084</v>
      </c>
      <c r="H18" s="17">
        <v>23683</v>
      </c>
      <c r="I18" s="29">
        <f t="shared" si="1"/>
        <v>0.68533148132071653</v>
      </c>
      <c r="J18" s="17">
        <v>9129</v>
      </c>
      <c r="K18" s="29">
        <f t="shared" si="2"/>
        <v>0.64027212792818067</v>
      </c>
    </row>
    <row r="19" spans="1:11" x14ac:dyDescent="0.25">
      <c r="A19" s="16" t="s">
        <v>598</v>
      </c>
      <c r="B19" s="17">
        <v>27110</v>
      </c>
      <c r="C19" s="29">
        <f t="shared" si="3"/>
        <v>0.26715939886671591</v>
      </c>
      <c r="D19" s="17">
        <v>21271</v>
      </c>
      <c r="E19" s="29">
        <f t="shared" si="3"/>
        <v>0.28275752057107156</v>
      </c>
      <c r="F19" s="17">
        <v>12272</v>
      </c>
      <c r="G19" s="29">
        <f t="shared" si="0"/>
        <v>0.19370521198345803</v>
      </c>
      <c r="H19" s="17">
        <v>10258</v>
      </c>
      <c r="I19" s="29">
        <f t="shared" si="1"/>
        <v>0.29684289724223745</v>
      </c>
      <c r="J19" s="17">
        <v>7242</v>
      </c>
      <c r="K19" s="29">
        <f t="shared" si="2"/>
        <v>0.50792537522794223</v>
      </c>
    </row>
    <row r="20" spans="1:11" x14ac:dyDescent="0.25">
      <c r="A20" s="16" t="s">
        <v>597</v>
      </c>
      <c r="B20" s="17">
        <v>96387</v>
      </c>
      <c r="C20" s="29">
        <f t="shared" si="3"/>
        <v>0.94985957132298593</v>
      </c>
      <c r="D20" s="17">
        <v>75524</v>
      </c>
      <c r="E20" s="29">
        <f t="shared" si="3"/>
        <v>1.0039480505669507</v>
      </c>
      <c r="F20" s="17">
        <v>63220</v>
      </c>
      <c r="G20" s="29">
        <f t="shared" si="0"/>
        <v>0.99788490071660829</v>
      </c>
      <c r="H20" s="17">
        <v>34820</v>
      </c>
      <c r="I20" s="29">
        <f t="shared" si="1"/>
        <v>1.0076106143473103</v>
      </c>
      <c r="J20" s="17">
        <v>20261</v>
      </c>
      <c r="K20" s="29">
        <f t="shared" si="2"/>
        <v>1.4210267919764343</v>
      </c>
    </row>
    <row r="21" spans="1:11" x14ac:dyDescent="0.25">
      <c r="A21" s="16" t="s">
        <v>596</v>
      </c>
      <c r="B21" s="17">
        <v>123497</v>
      </c>
      <c r="C21" s="29">
        <f t="shared" si="3"/>
        <v>1.2170189701897018</v>
      </c>
      <c r="D21" s="17">
        <v>96795</v>
      </c>
      <c r="E21" s="29">
        <f t="shared" si="3"/>
        <v>1.2867055711380222</v>
      </c>
      <c r="F21" s="17">
        <v>75492</v>
      </c>
      <c r="G21" s="29">
        <f t="shared" si="0"/>
        <v>1.1915901127000663</v>
      </c>
      <c r="H21" s="17">
        <v>45078</v>
      </c>
      <c r="I21" s="29">
        <f t="shared" si="1"/>
        <v>1.3044535115895477</v>
      </c>
      <c r="J21" s="17">
        <v>27503</v>
      </c>
      <c r="K21" s="29">
        <f t="shared" si="2"/>
        <v>1.9289521672043766</v>
      </c>
    </row>
    <row r="22" spans="1:11" x14ac:dyDescent="0.25">
      <c r="A22" s="16" t="s">
        <v>595</v>
      </c>
      <c r="B22" s="17">
        <v>-47468</v>
      </c>
      <c r="C22" s="29">
        <f t="shared" si="3"/>
        <v>-0.467780241438778</v>
      </c>
      <c r="D22" s="17">
        <v>-42859</v>
      </c>
      <c r="E22" s="29">
        <f t="shared" si="3"/>
        <v>-0.56972895370013421</v>
      </c>
      <c r="F22" s="17">
        <v>-28065</v>
      </c>
      <c r="G22" s="29">
        <f t="shared" si="0"/>
        <v>-0.44298702528648548</v>
      </c>
      <c r="H22" s="17">
        <v>-21395</v>
      </c>
      <c r="I22" s="29">
        <f t="shared" si="1"/>
        <v>-0.61912203026883117</v>
      </c>
      <c r="J22" s="17">
        <v>-18374</v>
      </c>
      <c r="K22" s="29">
        <f t="shared" si="2"/>
        <v>-1.2886800392761959</v>
      </c>
    </row>
    <row r="23" spans="1:11" x14ac:dyDescent="0.25">
      <c r="A23" s="16" t="s">
        <v>594</v>
      </c>
      <c r="B23" s="17">
        <v>198</v>
      </c>
      <c r="C23" s="29">
        <f t="shared" si="3"/>
        <v>1.9512195121951219E-3</v>
      </c>
      <c r="D23" s="17">
        <v>1104</v>
      </c>
      <c r="E23" s="29">
        <f t="shared" si="3"/>
        <v>1.467558190543289E-2</v>
      </c>
      <c r="F23" s="17">
        <v>1656</v>
      </c>
      <c r="G23" s="29">
        <f t="shared" si="0"/>
        <v>2.6138838905199357E-2</v>
      </c>
      <c r="H23" s="17">
        <v>189</v>
      </c>
      <c r="I23" s="29">
        <f t="shared" si="1"/>
        <v>5.4692247590936716E-3</v>
      </c>
      <c r="J23" s="17">
        <v>34</v>
      </c>
      <c r="K23" s="29">
        <f t="shared" si="2"/>
        <v>2.3846261747790714E-3</v>
      </c>
    </row>
    <row r="24" spans="1:11" x14ac:dyDescent="0.25">
      <c r="A24" s="16" t="s">
        <v>79</v>
      </c>
      <c r="B24" s="17">
        <v>2518</v>
      </c>
      <c r="C24" s="29">
        <f t="shared" si="3"/>
        <v>2.4813993594481401E-2</v>
      </c>
      <c r="D24" s="17">
        <v>4411</v>
      </c>
      <c r="E24" s="29">
        <f t="shared" si="3"/>
        <v>5.8635862123971448E-2</v>
      </c>
      <c r="F24" s="17">
        <v>4952</v>
      </c>
      <c r="G24" s="29">
        <f t="shared" si="0"/>
        <v>7.8163967547431892E-2</v>
      </c>
      <c r="H24" s="17">
        <v>4361</v>
      </c>
      <c r="I24" s="29">
        <f t="shared" si="1"/>
        <v>0.12619729721908732</v>
      </c>
      <c r="J24" s="17">
        <v>3943</v>
      </c>
      <c r="K24" s="29">
        <f t="shared" si="2"/>
        <v>0.27654650021040822</v>
      </c>
    </row>
    <row r="25" spans="1:11" x14ac:dyDescent="0.25">
      <c r="A25" s="16" t="s">
        <v>593</v>
      </c>
      <c r="B25" s="18" t="s">
        <v>29</v>
      </c>
      <c r="C25" s="29" t="str">
        <f t="shared" si="3"/>
        <v>Missing</v>
      </c>
      <c r="D25" s="17">
        <v>-1119</v>
      </c>
      <c r="E25" s="29">
        <f t="shared" si="3"/>
        <v>-1.4874978398713228E-2</v>
      </c>
      <c r="F25" s="18" t="s">
        <v>29</v>
      </c>
      <c r="G25" s="29" t="str">
        <f t="shared" si="0"/>
        <v>Missing</v>
      </c>
      <c r="H25" s="18" t="s">
        <v>29</v>
      </c>
      <c r="I25" s="29" t="str">
        <f t="shared" si="1"/>
        <v>Missing</v>
      </c>
      <c r="J25" s="18" t="s">
        <v>29</v>
      </c>
      <c r="K25" s="29" t="str">
        <f t="shared" si="2"/>
        <v>Missing</v>
      </c>
    </row>
    <row r="26" spans="1:11" x14ac:dyDescent="0.25">
      <c r="A26" s="16" t="s">
        <v>592</v>
      </c>
      <c r="B26" s="17">
        <v>-23</v>
      </c>
      <c r="C26" s="29">
        <f t="shared" si="3"/>
        <v>-2.2665681202266568E-4</v>
      </c>
      <c r="D26" s="17">
        <v>-80</v>
      </c>
      <c r="E26" s="29">
        <f t="shared" si="3"/>
        <v>-1.0634479641618037E-3</v>
      </c>
      <c r="F26" s="17">
        <v>-21054</v>
      </c>
      <c r="G26" s="29">
        <f t="shared" si="0"/>
        <v>-0.33232313666066865</v>
      </c>
      <c r="H26" s="17">
        <v>-12063</v>
      </c>
      <c r="I26" s="29">
        <f t="shared" si="1"/>
        <v>-0.34907544057643891</v>
      </c>
      <c r="J26" s="17">
        <v>2927</v>
      </c>
      <c r="K26" s="29">
        <f t="shared" si="2"/>
        <v>0.2052882592228924</v>
      </c>
    </row>
    <row r="27" spans="1:11" x14ac:dyDescent="0.25">
      <c r="A27" s="16" t="s">
        <v>591</v>
      </c>
      <c r="B27" s="17">
        <v>-49811</v>
      </c>
      <c r="C27" s="29">
        <f t="shared" si="3"/>
        <v>-0.49086967233308698</v>
      </c>
      <c r="D27" s="17">
        <v>-47365</v>
      </c>
      <c r="E27" s="29">
        <f t="shared" si="3"/>
        <v>-0.62962766028154782</v>
      </c>
      <c r="F27" s="17">
        <v>-52415</v>
      </c>
      <c r="G27" s="29">
        <f t="shared" si="0"/>
        <v>-0.8273352905893866</v>
      </c>
      <c r="H27" s="17">
        <v>-37630</v>
      </c>
      <c r="I27" s="29">
        <f t="shared" si="1"/>
        <v>-1.0889255433052638</v>
      </c>
      <c r="J27" s="17">
        <v>-19356</v>
      </c>
      <c r="K27" s="29">
        <f t="shared" si="2"/>
        <v>-1.3575536540889326</v>
      </c>
    </row>
    <row r="28" spans="1:11" x14ac:dyDescent="0.25">
      <c r="A28" s="16" t="s">
        <v>590</v>
      </c>
      <c r="B28" s="18" t="s">
        <v>29</v>
      </c>
      <c r="C28" s="29" t="str">
        <f t="shared" si="3"/>
        <v>Missing</v>
      </c>
      <c r="D28" s="18" t="s">
        <v>29</v>
      </c>
      <c r="E28" s="29" t="str">
        <f t="shared" si="3"/>
        <v>Missing</v>
      </c>
      <c r="F28" s="18" t="s">
        <v>29</v>
      </c>
      <c r="G28" s="29" t="str">
        <f t="shared" si="0"/>
        <v>Missing</v>
      </c>
      <c r="H28" s="17">
        <v>1</v>
      </c>
      <c r="I28" s="29">
        <f t="shared" si="1"/>
        <v>2.8937697138061753E-5</v>
      </c>
      <c r="J28" s="18" t="s">
        <v>29</v>
      </c>
      <c r="K28" s="29" t="str">
        <f t="shared" si="2"/>
        <v>Missing</v>
      </c>
    </row>
    <row r="29" spans="1:11" x14ac:dyDescent="0.25">
      <c r="A29" s="16" t="s">
        <v>589</v>
      </c>
      <c r="B29" s="18" t="s">
        <v>29</v>
      </c>
      <c r="C29" s="29" t="str">
        <f t="shared" si="3"/>
        <v>Missing</v>
      </c>
      <c r="D29" s="17">
        <v>-47365</v>
      </c>
      <c r="E29" s="29">
        <f t="shared" si="3"/>
        <v>-0.62962766028154782</v>
      </c>
      <c r="F29" s="17">
        <v>-52415</v>
      </c>
      <c r="G29" s="29">
        <f t="shared" si="0"/>
        <v>-0.8273352905893866</v>
      </c>
      <c r="H29" s="17">
        <v>-37629</v>
      </c>
      <c r="I29" s="29">
        <f t="shared" si="1"/>
        <v>-1.0888966056081257</v>
      </c>
      <c r="J29" s="17">
        <v>-19356</v>
      </c>
      <c r="K29" s="29">
        <f t="shared" si="2"/>
        <v>-1.3575536540889326</v>
      </c>
    </row>
    <row r="30" spans="1:11" x14ac:dyDescent="0.25">
      <c r="A30" s="16" t="s">
        <v>49</v>
      </c>
      <c r="B30" s="28">
        <v>34635.358</v>
      </c>
      <c r="C30" s="29">
        <f t="shared" si="3"/>
        <v>0.34131912293668393</v>
      </c>
      <c r="D30" s="28">
        <v>32965.538999999997</v>
      </c>
      <c r="E30" s="29">
        <f t="shared" si="3"/>
        <v>0.43821419171308168</v>
      </c>
      <c r="F30" s="28">
        <v>22956.679</v>
      </c>
      <c r="G30" s="29">
        <f t="shared" si="0"/>
        <v>0.36235563658174702</v>
      </c>
      <c r="H30" s="28">
        <v>960.88199999999995</v>
      </c>
      <c r="I30" s="29">
        <f t="shared" si="1"/>
        <v>2.7805712301415052E-2</v>
      </c>
      <c r="J30" s="28">
        <v>434.15800000000002</v>
      </c>
      <c r="K30" s="29">
        <f t="shared" si="2"/>
        <v>3.0450133258521531E-2</v>
      </c>
    </row>
    <row r="31" spans="1:11" x14ac:dyDescent="0.25">
      <c r="A31" s="16" t="s">
        <v>50</v>
      </c>
      <c r="B31" s="28">
        <v>34635.358</v>
      </c>
      <c r="C31" s="29">
        <f t="shared" si="3"/>
        <v>0.34131912293668393</v>
      </c>
      <c r="D31" s="28">
        <v>32965.538999999997</v>
      </c>
      <c r="E31" s="29">
        <f t="shared" si="3"/>
        <v>0.43821419171308168</v>
      </c>
      <c r="F31" s="28">
        <v>22956.679</v>
      </c>
      <c r="G31" s="29">
        <f t="shared" si="0"/>
        <v>0.36235563658174702</v>
      </c>
      <c r="H31" s="28">
        <v>960.88199999999995</v>
      </c>
      <c r="I31" s="29">
        <f t="shared" si="1"/>
        <v>2.7805712301415052E-2</v>
      </c>
      <c r="J31" s="28">
        <v>434.15800000000002</v>
      </c>
      <c r="K31" s="29">
        <f t="shared" si="2"/>
        <v>3.0450133258521531E-2</v>
      </c>
    </row>
    <row r="32" spans="1:11" x14ac:dyDescent="0.25">
      <c r="A32" s="16" t="s">
        <v>51</v>
      </c>
      <c r="B32" s="28">
        <v>34980.896000000001</v>
      </c>
      <c r="C32" s="29">
        <f t="shared" si="3"/>
        <v>0.34472427691549645</v>
      </c>
      <c r="D32" s="28">
        <v>34249.648999999998</v>
      </c>
      <c r="E32" s="29">
        <f t="shared" si="3"/>
        <v>0.45528399377882939</v>
      </c>
      <c r="F32" s="28">
        <v>31255.267</v>
      </c>
      <c r="G32" s="29">
        <f t="shared" si="0"/>
        <v>0.49334323010386083</v>
      </c>
      <c r="H32" s="25">
        <v>1135.31</v>
      </c>
      <c r="I32" s="29">
        <f t="shared" si="1"/>
        <v>3.2853256937812887E-2</v>
      </c>
      <c r="J32" s="25">
        <v>663.27</v>
      </c>
      <c r="K32" s="29">
        <f t="shared" si="2"/>
        <v>4.6519147145462195E-2</v>
      </c>
    </row>
    <row r="33" spans="1:11" x14ac:dyDescent="0.25">
      <c r="A33" s="16" t="s">
        <v>588</v>
      </c>
      <c r="B33" s="25">
        <v>-1.44</v>
      </c>
      <c r="C33" s="29">
        <f t="shared" si="3"/>
        <v>-1.4190687361419068E-5</v>
      </c>
      <c r="D33" s="25">
        <v>-1.44</v>
      </c>
      <c r="E33" s="29">
        <f t="shared" si="3"/>
        <v>-1.9142063354912463E-5</v>
      </c>
      <c r="F33" s="25">
        <v>-2.2799999999999998</v>
      </c>
      <c r="G33" s="29">
        <f t="shared" si="0"/>
        <v>-3.5988256463680271E-5</v>
      </c>
      <c r="H33" s="25">
        <v>-39.159999999999997</v>
      </c>
      <c r="I33" s="29">
        <f t="shared" si="1"/>
        <v>-1.1332002199264982E-3</v>
      </c>
      <c r="J33" s="25">
        <v>-44.58</v>
      </c>
      <c r="K33" s="29">
        <f t="shared" si="2"/>
        <v>-3.1266657315191472E-3</v>
      </c>
    </row>
    <row r="34" spans="1:11" x14ac:dyDescent="0.25">
      <c r="A34" s="16" t="s">
        <v>587</v>
      </c>
      <c r="B34" s="25">
        <v>-1.44</v>
      </c>
      <c r="C34" s="29">
        <f t="shared" si="3"/>
        <v>-1.4190687361419068E-5</v>
      </c>
      <c r="D34" s="25">
        <v>-1.44</v>
      </c>
      <c r="E34" s="29">
        <f t="shared" si="3"/>
        <v>-1.9142063354912463E-5</v>
      </c>
      <c r="F34" s="25">
        <v>-2.2799999999999998</v>
      </c>
      <c r="G34" s="29">
        <f t="shared" si="0"/>
        <v>-3.5988256463680271E-5</v>
      </c>
      <c r="H34" s="25">
        <v>-39.159999999999997</v>
      </c>
      <c r="I34" s="29">
        <f t="shared" si="1"/>
        <v>-1.1332002199264982E-3</v>
      </c>
      <c r="J34" s="25">
        <v>-44.58</v>
      </c>
      <c r="K34" s="29">
        <f t="shared" si="2"/>
        <v>-3.1266657315191472E-3</v>
      </c>
    </row>
    <row r="35" spans="1:11" x14ac:dyDescent="0.25">
      <c r="A35" s="16" t="s">
        <v>586</v>
      </c>
      <c r="B35" s="17">
        <v>352</v>
      </c>
      <c r="C35" s="29">
        <f t="shared" si="3"/>
        <v>3.4688346883468835E-3</v>
      </c>
      <c r="D35" s="17">
        <v>281</v>
      </c>
      <c r="E35" s="29">
        <f t="shared" si="3"/>
        <v>3.7353609741183351E-3</v>
      </c>
      <c r="F35" s="17">
        <v>224</v>
      </c>
      <c r="G35" s="29">
        <f t="shared" si="0"/>
        <v>3.535688354326483E-3</v>
      </c>
      <c r="H35" s="17">
        <v>176</v>
      </c>
      <c r="I35" s="29">
        <f t="shared" si="1"/>
        <v>5.0930346962988681E-3</v>
      </c>
      <c r="J35" s="18" t="s">
        <v>29</v>
      </c>
      <c r="K35" s="29" t="str">
        <f t="shared" si="2"/>
        <v>Missing</v>
      </c>
    </row>
    <row r="36" spans="1:11" x14ac:dyDescent="0.25">
      <c r="A36" s="16" t="s">
        <v>52</v>
      </c>
      <c r="B36" s="17">
        <v>62</v>
      </c>
      <c r="C36" s="29">
        <f t="shared" si="3"/>
        <v>6.1098792806109879E-4</v>
      </c>
      <c r="D36" s="17">
        <v>72</v>
      </c>
      <c r="E36" s="29">
        <f t="shared" si="3"/>
        <v>9.5710316774562322E-4</v>
      </c>
      <c r="F36" s="17">
        <v>91</v>
      </c>
      <c r="G36" s="29">
        <f t="shared" si="0"/>
        <v>1.4363733939451338E-3</v>
      </c>
      <c r="H36" s="17">
        <v>67</v>
      </c>
      <c r="I36" s="29">
        <f t="shared" si="1"/>
        <v>1.9388257082501375E-3</v>
      </c>
      <c r="J36" s="18" t="s">
        <v>29</v>
      </c>
      <c r="K36" s="29" t="str">
        <f t="shared" si="2"/>
        <v>Missing</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3FA2-0444-4AAE-B1D1-B305A8375B65}">
  <sheetPr codeName="Sheet3"/>
  <dimension ref="A4:G36"/>
  <sheetViews>
    <sheetView workbookViewId="0">
      <selection activeCell="J25" sqref="J25"/>
    </sheetView>
  </sheetViews>
  <sheetFormatPr defaultRowHeight="13.2" x14ac:dyDescent="0.25"/>
  <cols>
    <col min="1" max="1" width="50" style="15" customWidth="1"/>
    <col min="2" max="196" width="12" style="15" customWidth="1"/>
    <col min="197" max="16384" width="8.88671875" style="15"/>
  </cols>
  <sheetData>
    <row r="4" spans="1:7" x14ac:dyDescent="0.25">
      <c r="A4" s="24" t="s">
        <v>0</v>
      </c>
    </row>
    <row r="5" spans="1:7" ht="21" x14ac:dyDescent="0.4">
      <c r="A5" s="23" t="s">
        <v>548</v>
      </c>
    </row>
    <row r="7" spans="1:7" x14ac:dyDescent="0.25">
      <c r="A7" s="22" t="s">
        <v>1</v>
      </c>
    </row>
    <row r="10" spans="1:7" x14ac:dyDescent="0.25">
      <c r="A10" s="21" t="s">
        <v>48</v>
      </c>
    </row>
    <row r="11" spans="1:7" x14ac:dyDescent="0.25">
      <c r="A11" s="19" t="s">
        <v>46</v>
      </c>
      <c r="B11" s="20" t="s">
        <v>82</v>
      </c>
      <c r="C11" s="20" t="s">
        <v>81</v>
      </c>
      <c r="D11" s="20" t="s">
        <v>80</v>
      </c>
      <c r="E11" s="20" t="s">
        <v>84</v>
      </c>
      <c r="F11" s="20" t="s">
        <v>83</v>
      </c>
      <c r="G11" s="19"/>
    </row>
    <row r="12" spans="1:7" x14ac:dyDescent="0.25">
      <c r="A12" s="19" t="s">
        <v>45</v>
      </c>
      <c r="B12" s="20" t="s">
        <v>44</v>
      </c>
      <c r="C12" s="20" t="s">
        <v>44</v>
      </c>
      <c r="D12" s="20" t="s">
        <v>44</v>
      </c>
      <c r="E12" s="20" t="s">
        <v>44</v>
      </c>
      <c r="F12" s="20" t="s">
        <v>44</v>
      </c>
      <c r="G12" s="19"/>
    </row>
    <row r="13" spans="1:7" ht="26.4" x14ac:dyDescent="0.25">
      <c r="A13" s="19" t="s">
        <v>43</v>
      </c>
      <c r="B13" s="20" t="s">
        <v>42</v>
      </c>
      <c r="C13" s="20" t="s">
        <v>42</v>
      </c>
      <c r="D13" s="20" t="s">
        <v>42</v>
      </c>
      <c r="E13" s="20" t="s">
        <v>42</v>
      </c>
      <c r="F13" s="20" t="s">
        <v>42</v>
      </c>
      <c r="G13" s="19"/>
    </row>
    <row r="14" spans="1:7" x14ac:dyDescent="0.25">
      <c r="A14" s="19" t="s">
        <v>41</v>
      </c>
      <c r="B14" s="20" t="s">
        <v>103</v>
      </c>
      <c r="C14" s="20" t="s">
        <v>103</v>
      </c>
      <c r="D14" s="20" t="s">
        <v>103</v>
      </c>
      <c r="E14" s="20" t="s">
        <v>40</v>
      </c>
      <c r="F14" s="20" t="s">
        <v>40</v>
      </c>
      <c r="G14" s="19"/>
    </row>
    <row r="15" spans="1:7" x14ac:dyDescent="0.25">
      <c r="A15" s="19" t="s">
        <v>39</v>
      </c>
      <c r="B15" s="20" t="s">
        <v>38</v>
      </c>
      <c r="C15" s="20" t="s">
        <v>38</v>
      </c>
      <c r="D15" s="20" t="s">
        <v>38</v>
      </c>
      <c r="E15" s="20" t="s">
        <v>38</v>
      </c>
      <c r="F15" s="20" t="s">
        <v>38</v>
      </c>
      <c r="G15" s="19"/>
    </row>
    <row r="16" spans="1:7" x14ac:dyDescent="0.25">
      <c r="A16" s="16" t="s">
        <v>600</v>
      </c>
      <c r="B16" s="17">
        <v>101475</v>
      </c>
      <c r="C16" s="17">
        <v>75227</v>
      </c>
      <c r="D16" s="17">
        <v>63354</v>
      </c>
      <c r="E16" s="17">
        <v>34557</v>
      </c>
      <c r="F16" s="17">
        <v>14258</v>
      </c>
      <c r="G16" s="16"/>
    </row>
    <row r="17" spans="1:7" x14ac:dyDescent="0.25">
      <c r="A17" s="16" t="s">
        <v>72</v>
      </c>
      <c r="B17" s="17">
        <v>25446</v>
      </c>
      <c r="C17" s="17">
        <v>21291</v>
      </c>
      <c r="D17" s="17">
        <v>15927</v>
      </c>
      <c r="E17" s="17">
        <v>10874</v>
      </c>
      <c r="F17" s="17">
        <v>5129</v>
      </c>
      <c r="G17" s="16"/>
    </row>
    <row r="18" spans="1:7" x14ac:dyDescent="0.25">
      <c r="A18" s="16" t="s">
        <v>599</v>
      </c>
      <c r="B18" s="17">
        <v>76029</v>
      </c>
      <c r="C18" s="17">
        <v>53936</v>
      </c>
      <c r="D18" s="17">
        <v>47427</v>
      </c>
      <c r="E18" s="17">
        <v>23683</v>
      </c>
      <c r="F18" s="17">
        <v>9129</v>
      </c>
      <c r="G18" s="16"/>
    </row>
    <row r="19" spans="1:7" x14ac:dyDescent="0.25">
      <c r="A19" s="16" t="s">
        <v>598</v>
      </c>
      <c r="B19" s="17">
        <v>27110</v>
      </c>
      <c r="C19" s="17">
        <v>21271</v>
      </c>
      <c r="D19" s="17">
        <v>12272</v>
      </c>
      <c r="E19" s="17">
        <v>10258</v>
      </c>
      <c r="F19" s="17">
        <v>7242</v>
      </c>
      <c r="G19" s="16"/>
    </row>
    <row r="20" spans="1:7" x14ac:dyDescent="0.25">
      <c r="A20" s="16" t="s">
        <v>597</v>
      </c>
      <c r="B20" s="17">
        <v>96387</v>
      </c>
      <c r="C20" s="17">
        <v>75524</v>
      </c>
      <c r="D20" s="17">
        <v>63220</v>
      </c>
      <c r="E20" s="17">
        <v>34820</v>
      </c>
      <c r="F20" s="17">
        <v>20261</v>
      </c>
      <c r="G20" s="16"/>
    </row>
    <row r="21" spans="1:7" x14ac:dyDescent="0.25">
      <c r="A21" s="16" t="s">
        <v>596</v>
      </c>
      <c r="B21" s="17">
        <v>123497</v>
      </c>
      <c r="C21" s="17">
        <v>96795</v>
      </c>
      <c r="D21" s="17">
        <v>75492</v>
      </c>
      <c r="E21" s="17">
        <v>45078</v>
      </c>
      <c r="F21" s="17">
        <v>27503</v>
      </c>
      <c r="G21" s="16"/>
    </row>
    <row r="22" spans="1:7" x14ac:dyDescent="0.25">
      <c r="A22" s="16" t="s">
        <v>595</v>
      </c>
      <c r="B22" s="17">
        <v>-47468</v>
      </c>
      <c r="C22" s="17">
        <v>-42859</v>
      </c>
      <c r="D22" s="17">
        <v>-28065</v>
      </c>
      <c r="E22" s="17">
        <v>-21395</v>
      </c>
      <c r="F22" s="17">
        <v>-18374</v>
      </c>
      <c r="G22" s="16"/>
    </row>
    <row r="23" spans="1:7" x14ac:dyDescent="0.25">
      <c r="A23" s="16" t="s">
        <v>594</v>
      </c>
      <c r="B23" s="17">
        <v>198</v>
      </c>
      <c r="C23" s="17">
        <v>1104</v>
      </c>
      <c r="D23" s="17">
        <v>1656</v>
      </c>
      <c r="E23" s="17">
        <v>189</v>
      </c>
      <c r="F23" s="17">
        <v>34</v>
      </c>
      <c r="G23" s="16"/>
    </row>
    <row r="24" spans="1:7" x14ac:dyDescent="0.25">
      <c r="A24" s="16" t="s">
        <v>79</v>
      </c>
      <c r="B24" s="17">
        <v>2518</v>
      </c>
      <c r="C24" s="17">
        <v>4411</v>
      </c>
      <c r="D24" s="17">
        <v>4952</v>
      </c>
      <c r="E24" s="17">
        <v>4361</v>
      </c>
      <c r="F24" s="17">
        <v>3943</v>
      </c>
      <c r="G24" s="16"/>
    </row>
    <row r="25" spans="1:7" x14ac:dyDescent="0.25">
      <c r="A25" s="16" t="s">
        <v>593</v>
      </c>
      <c r="B25" s="18" t="s">
        <v>29</v>
      </c>
      <c r="C25" s="17">
        <v>-1119</v>
      </c>
      <c r="D25" s="18" t="s">
        <v>29</v>
      </c>
      <c r="E25" s="18" t="s">
        <v>29</v>
      </c>
      <c r="F25" s="18" t="s">
        <v>29</v>
      </c>
      <c r="G25" s="16"/>
    </row>
    <row r="26" spans="1:7" x14ac:dyDescent="0.25">
      <c r="A26" s="16" t="s">
        <v>592</v>
      </c>
      <c r="B26" s="17">
        <v>-23</v>
      </c>
      <c r="C26" s="17">
        <v>-80</v>
      </c>
      <c r="D26" s="17">
        <v>-21054</v>
      </c>
      <c r="E26" s="17">
        <v>-12063</v>
      </c>
      <c r="F26" s="17">
        <v>2927</v>
      </c>
      <c r="G26" s="16"/>
    </row>
    <row r="27" spans="1:7" x14ac:dyDescent="0.25">
      <c r="A27" s="16" t="s">
        <v>591</v>
      </c>
      <c r="B27" s="17">
        <v>-49811</v>
      </c>
      <c r="C27" s="17">
        <v>-47365</v>
      </c>
      <c r="D27" s="17">
        <v>-52415</v>
      </c>
      <c r="E27" s="17">
        <v>-37630</v>
      </c>
      <c r="F27" s="17">
        <v>-19356</v>
      </c>
      <c r="G27" s="16"/>
    </row>
    <row r="28" spans="1:7" x14ac:dyDescent="0.25">
      <c r="A28" s="16" t="s">
        <v>590</v>
      </c>
      <c r="B28" s="18" t="s">
        <v>29</v>
      </c>
      <c r="C28" s="18" t="s">
        <v>29</v>
      </c>
      <c r="D28" s="18" t="s">
        <v>29</v>
      </c>
      <c r="E28" s="17">
        <v>1</v>
      </c>
      <c r="F28" s="18" t="s">
        <v>29</v>
      </c>
      <c r="G28" s="16"/>
    </row>
    <row r="29" spans="1:7" x14ac:dyDescent="0.25">
      <c r="A29" s="16" t="s">
        <v>589</v>
      </c>
      <c r="B29" s="18" t="s">
        <v>29</v>
      </c>
      <c r="C29" s="17">
        <v>-47365</v>
      </c>
      <c r="D29" s="17">
        <v>-52415</v>
      </c>
      <c r="E29" s="17">
        <v>-37629</v>
      </c>
      <c r="F29" s="17">
        <v>-19356</v>
      </c>
      <c r="G29" s="16"/>
    </row>
    <row r="30" spans="1:7" x14ac:dyDescent="0.25">
      <c r="A30" s="16" t="s">
        <v>49</v>
      </c>
      <c r="B30" s="28">
        <v>34635.358</v>
      </c>
      <c r="C30" s="28">
        <v>32965.538999999997</v>
      </c>
      <c r="D30" s="28">
        <v>22956.679</v>
      </c>
      <c r="E30" s="28">
        <v>960.88199999999995</v>
      </c>
      <c r="F30" s="28">
        <v>434.15800000000002</v>
      </c>
      <c r="G30" s="16"/>
    </row>
    <row r="31" spans="1:7" x14ac:dyDescent="0.25">
      <c r="A31" s="16" t="s">
        <v>50</v>
      </c>
      <c r="B31" s="28">
        <v>34635.358</v>
      </c>
      <c r="C31" s="28">
        <v>32965.538999999997</v>
      </c>
      <c r="D31" s="28">
        <v>22956.679</v>
      </c>
      <c r="E31" s="28">
        <v>960.88199999999995</v>
      </c>
      <c r="F31" s="28">
        <v>434.15800000000002</v>
      </c>
      <c r="G31" s="16"/>
    </row>
    <row r="32" spans="1:7" x14ac:dyDescent="0.25">
      <c r="A32" s="16" t="s">
        <v>51</v>
      </c>
      <c r="B32" s="28">
        <v>34980.896000000001</v>
      </c>
      <c r="C32" s="28">
        <v>34249.648999999998</v>
      </c>
      <c r="D32" s="28">
        <v>31255.267</v>
      </c>
      <c r="E32" s="25">
        <v>1135.31</v>
      </c>
      <c r="F32" s="25">
        <v>663.27</v>
      </c>
      <c r="G32" s="16"/>
    </row>
    <row r="33" spans="1:7" x14ac:dyDescent="0.25">
      <c r="A33" s="16" t="s">
        <v>588</v>
      </c>
      <c r="B33" s="25">
        <v>-1.44</v>
      </c>
      <c r="C33" s="25">
        <v>-1.44</v>
      </c>
      <c r="D33" s="25">
        <v>-2.2799999999999998</v>
      </c>
      <c r="E33" s="25">
        <v>-39.159999999999997</v>
      </c>
      <c r="F33" s="25">
        <v>-44.58</v>
      </c>
      <c r="G33" s="16"/>
    </row>
    <row r="34" spans="1:7" x14ac:dyDescent="0.25">
      <c r="A34" s="16" t="s">
        <v>587</v>
      </c>
      <c r="B34" s="25">
        <v>-1.44</v>
      </c>
      <c r="C34" s="25">
        <v>-1.44</v>
      </c>
      <c r="D34" s="25">
        <v>-2.2799999999999998</v>
      </c>
      <c r="E34" s="25">
        <v>-39.159999999999997</v>
      </c>
      <c r="F34" s="25">
        <v>-44.58</v>
      </c>
      <c r="G34" s="16"/>
    </row>
    <row r="35" spans="1:7" x14ac:dyDescent="0.25">
      <c r="A35" s="16" t="s">
        <v>586</v>
      </c>
      <c r="B35" s="17">
        <v>352</v>
      </c>
      <c r="C35" s="17">
        <v>281</v>
      </c>
      <c r="D35" s="17">
        <v>224</v>
      </c>
      <c r="E35" s="17">
        <v>176</v>
      </c>
      <c r="F35" s="18" t="s">
        <v>29</v>
      </c>
      <c r="G35" s="16"/>
    </row>
    <row r="36" spans="1:7" x14ac:dyDescent="0.25">
      <c r="A36" s="16" t="s">
        <v>52</v>
      </c>
      <c r="B36" s="17">
        <v>62</v>
      </c>
      <c r="C36" s="17">
        <v>72</v>
      </c>
      <c r="D36" s="17">
        <v>91</v>
      </c>
      <c r="E36" s="17">
        <v>67</v>
      </c>
      <c r="F36" s="18" t="s">
        <v>29</v>
      </c>
      <c r="G36"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D9EE-A840-4C65-923F-420585E5026E}">
  <sheetPr codeName="Sheet4"/>
  <dimension ref="A4:G62"/>
  <sheetViews>
    <sheetView workbookViewId="0">
      <selection activeCell="F17" sqref="F17"/>
    </sheetView>
  </sheetViews>
  <sheetFormatPr defaultRowHeight="13.2" x14ac:dyDescent="0.25"/>
  <cols>
    <col min="1" max="1" width="30" style="15" customWidth="1"/>
    <col min="2" max="16384" width="8.88671875" style="15"/>
  </cols>
  <sheetData>
    <row r="4" spans="1:7" x14ac:dyDescent="0.25">
      <c r="A4" s="24" t="s">
        <v>0</v>
      </c>
    </row>
    <row r="5" spans="1:7" ht="21" x14ac:dyDescent="0.4">
      <c r="A5" s="23" t="s">
        <v>548</v>
      </c>
    </row>
    <row r="7" spans="1:7" ht="26.4" x14ac:dyDescent="0.25">
      <c r="A7" s="22" t="s">
        <v>1</v>
      </c>
    </row>
    <row r="10" spans="1:7" ht="26.4" x14ac:dyDescent="0.25">
      <c r="A10" s="21" t="s">
        <v>47</v>
      </c>
    </row>
    <row r="11" spans="1:7" ht="26.4" x14ac:dyDescent="0.25">
      <c r="A11" s="19" t="s">
        <v>46</v>
      </c>
      <c r="B11" s="20" t="s">
        <v>82</v>
      </c>
      <c r="C11" s="20" t="s">
        <v>81</v>
      </c>
      <c r="D11" s="20" t="s">
        <v>80</v>
      </c>
      <c r="E11" s="20" t="s">
        <v>84</v>
      </c>
      <c r="F11" s="20" t="s">
        <v>83</v>
      </c>
      <c r="G11" s="19"/>
    </row>
    <row r="12" spans="1:7" x14ac:dyDescent="0.25">
      <c r="A12" s="19" t="s">
        <v>45</v>
      </c>
      <c r="B12" s="20" t="s">
        <v>44</v>
      </c>
      <c r="C12" s="20" t="s">
        <v>44</v>
      </c>
      <c r="D12" s="20" t="s">
        <v>44</v>
      </c>
      <c r="E12" s="20" t="s">
        <v>44</v>
      </c>
      <c r="F12" s="20" t="s">
        <v>44</v>
      </c>
      <c r="G12" s="19"/>
    </row>
    <row r="13" spans="1:7" ht="26.4" x14ac:dyDescent="0.25">
      <c r="A13" s="19" t="s">
        <v>43</v>
      </c>
      <c r="B13" s="20" t="s">
        <v>42</v>
      </c>
      <c r="C13" s="20" t="s">
        <v>42</v>
      </c>
      <c r="D13" s="20" t="s">
        <v>42</v>
      </c>
      <c r="E13" s="20" t="s">
        <v>42</v>
      </c>
      <c r="F13" s="20" t="s">
        <v>42</v>
      </c>
      <c r="G13" s="19"/>
    </row>
    <row r="14" spans="1:7" x14ac:dyDescent="0.25">
      <c r="A14" s="19" t="s">
        <v>41</v>
      </c>
      <c r="B14" s="20" t="s">
        <v>103</v>
      </c>
      <c r="C14" s="20" t="s">
        <v>103</v>
      </c>
      <c r="D14" s="20" t="s">
        <v>103</v>
      </c>
      <c r="E14" s="20" t="s">
        <v>40</v>
      </c>
      <c r="F14" s="20" t="s">
        <v>40</v>
      </c>
      <c r="G14" s="19"/>
    </row>
    <row r="15" spans="1:7" ht="26.4" x14ac:dyDescent="0.25">
      <c r="A15" s="19" t="s">
        <v>39</v>
      </c>
      <c r="B15" s="20" t="s">
        <v>38</v>
      </c>
      <c r="C15" s="20" t="s">
        <v>38</v>
      </c>
      <c r="D15" s="20" t="s">
        <v>38</v>
      </c>
      <c r="E15" s="20" t="s">
        <v>38</v>
      </c>
      <c r="F15" s="20" t="s">
        <v>38</v>
      </c>
      <c r="G15" s="19"/>
    </row>
    <row r="16" spans="1:7" x14ac:dyDescent="0.25">
      <c r="A16" s="16" t="s">
        <v>585</v>
      </c>
      <c r="B16" s="17">
        <v>110231</v>
      </c>
      <c r="C16" s="17">
        <v>69466</v>
      </c>
      <c r="D16" s="17">
        <v>39181</v>
      </c>
      <c r="E16" s="17">
        <v>24990</v>
      </c>
      <c r="F16" s="17">
        <v>33331</v>
      </c>
      <c r="G16" s="16"/>
    </row>
    <row r="17" spans="1:7" x14ac:dyDescent="0.25">
      <c r="A17" s="16" t="s">
        <v>584</v>
      </c>
      <c r="B17" s="18" t="s">
        <v>29</v>
      </c>
      <c r="C17" s="17">
        <v>78016</v>
      </c>
      <c r="D17" s="17">
        <v>51508</v>
      </c>
      <c r="E17" s="18" t="s">
        <v>29</v>
      </c>
      <c r="F17" s="18" t="s">
        <v>29</v>
      </c>
      <c r="G17" s="16"/>
    </row>
    <row r="18" spans="1:7" x14ac:dyDescent="0.25">
      <c r="A18" s="16" t="s">
        <v>78</v>
      </c>
      <c r="B18" s="17">
        <v>11838</v>
      </c>
      <c r="C18" s="17">
        <v>9083</v>
      </c>
      <c r="D18" s="17">
        <v>8646</v>
      </c>
      <c r="E18" s="17">
        <v>6405</v>
      </c>
      <c r="F18" s="17">
        <v>5826</v>
      </c>
      <c r="G18" s="16"/>
    </row>
    <row r="19" spans="1:7" x14ac:dyDescent="0.25">
      <c r="A19" s="16" t="s">
        <v>583</v>
      </c>
      <c r="B19" s="17">
        <v>6</v>
      </c>
      <c r="C19" s="17">
        <v>13</v>
      </c>
      <c r="D19" s="17">
        <v>45</v>
      </c>
      <c r="E19" s="17">
        <v>1885</v>
      </c>
      <c r="F19" s="17">
        <v>611</v>
      </c>
      <c r="G19" s="16"/>
    </row>
    <row r="20" spans="1:7" x14ac:dyDescent="0.25">
      <c r="A20" s="16" t="s">
        <v>77</v>
      </c>
      <c r="B20" s="17">
        <v>11832</v>
      </c>
      <c r="C20" s="17">
        <v>9070</v>
      </c>
      <c r="D20" s="17">
        <v>8601</v>
      </c>
      <c r="E20" s="17">
        <v>4520</v>
      </c>
      <c r="F20" s="17">
        <v>5215</v>
      </c>
      <c r="G20" s="16"/>
    </row>
    <row r="21" spans="1:7" x14ac:dyDescent="0.25">
      <c r="A21" s="16" t="s">
        <v>582</v>
      </c>
      <c r="B21" s="17">
        <v>2447</v>
      </c>
      <c r="C21" s="17">
        <v>1785</v>
      </c>
      <c r="D21" s="17">
        <v>1203</v>
      </c>
      <c r="E21" s="17">
        <v>1054</v>
      </c>
      <c r="F21" s="17">
        <v>506</v>
      </c>
      <c r="G21" s="16"/>
    </row>
    <row r="22" spans="1:7" x14ac:dyDescent="0.25">
      <c r="A22" s="16" t="s">
        <v>581</v>
      </c>
      <c r="B22" s="17">
        <v>15437</v>
      </c>
      <c r="C22" s="17">
        <v>10599</v>
      </c>
      <c r="D22" s="17">
        <v>9119</v>
      </c>
      <c r="E22" s="17">
        <v>4690</v>
      </c>
      <c r="F22" s="17">
        <v>2742</v>
      </c>
      <c r="G22" s="16"/>
    </row>
    <row r="23" spans="1:7" x14ac:dyDescent="0.25">
      <c r="A23" s="16" t="s">
        <v>580</v>
      </c>
      <c r="B23" s="17">
        <v>33</v>
      </c>
      <c r="C23" s="17">
        <v>2395</v>
      </c>
      <c r="D23" s="18" t="s">
        <v>29</v>
      </c>
      <c r="E23" s="18" t="s">
        <v>29</v>
      </c>
      <c r="F23" s="18" t="s">
        <v>29</v>
      </c>
      <c r="G23" s="16"/>
    </row>
    <row r="24" spans="1:7" x14ac:dyDescent="0.25">
      <c r="A24" s="16" t="s">
        <v>579</v>
      </c>
      <c r="B24" s="17">
        <v>17851</v>
      </c>
      <c r="C24" s="17">
        <v>9989</v>
      </c>
      <c r="D24" s="17">
        <v>10322</v>
      </c>
      <c r="E24" s="17">
        <v>5744</v>
      </c>
      <c r="F24" s="17">
        <v>3248</v>
      </c>
      <c r="G24" s="16"/>
    </row>
    <row r="25" spans="1:7" x14ac:dyDescent="0.25">
      <c r="A25" s="16" t="s">
        <v>56</v>
      </c>
      <c r="B25" s="17">
        <v>3412</v>
      </c>
      <c r="C25" s="17">
        <v>6787</v>
      </c>
      <c r="D25" s="17">
        <v>2878</v>
      </c>
      <c r="E25" s="17">
        <v>1408</v>
      </c>
      <c r="F25" s="17">
        <v>279</v>
      </c>
      <c r="G25" s="16"/>
    </row>
    <row r="26" spans="1:7" x14ac:dyDescent="0.25">
      <c r="A26" s="16" t="s">
        <v>37</v>
      </c>
      <c r="B26" s="17">
        <v>143326</v>
      </c>
      <c r="C26" s="17">
        <v>173328</v>
      </c>
      <c r="D26" s="17">
        <v>112490</v>
      </c>
      <c r="E26" s="17">
        <v>36662</v>
      </c>
      <c r="F26" s="17">
        <v>42073</v>
      </c>
      <c r="G26" s="16"/>
    </row>
    <row r="27" spans="1:7" x14ac:dyDescent="0.25">
      <c r="A27" s="16" t="s">
        <v>578</v>
      </c>
      <c r="B27" s="18" t="s">
        <v>29</v>
      </c>
      <c r="C27" s="18" t="s">
        <v>29</v>
      </c>
      <c r="D27" s="17">
        <v>18224</v>
      </c>
      <c r="E27" s="18" t="s">
        <v>29</v>
      </c>
      <c r="F27" s="18" t="s">
        <v>29</v>
      </c>
      <c r="G27" s="16"/>
    </row>
    <row r="28" spans="1:7" x14ac:dyDescent="0.25">
      <c r="A28" s="16" t="s">
        <v>577</v>
      </c>
      <c r="B28" s="17">
        <v>1005</v>
      </c>
      <c r="C28" s="17">
        <v>726</v>
      </c>
      <c r="D28" s="17">
        <v>657</v>
      </c>
      <c r="E28" s="17">
        <v>517</v>
      </c>
      <c r="F28" s="17">
        <v>76</v>
      </c>
      <c r="G28" s="16"/>
    </row>
    <row r="29" spans="1:7" x14ac:dyDescent="0.25">
      <c r="A29" s="16" t="s">
        <v>576</v>
      </c>
      <c r="B29" s="17">
        <v>2945</v>
      </c>
      <c r="C29" s="17">
        <v>1699</v>
      </c>
      <c r="D29" s="17">
        <v>1295</v>
      </c>
      <c r="E29" s="17">
        <v>1217</v>
      </c>
      <c r="F29" s="17">
        <v>1059</v>
      </c>
      <c r="G29" s="16"/>
    </row>
    <row r="30" spans="1:7" x14ac:dyDescent="0.25">
      <c r="A30" s="16" t="s">
        <v>575</v>
      </c>
      <c r="B30" s="17">
        <v>284</v>
      </c>
      <c r="C30" s="17">
        <v>226</v>
      </c>
      <c r="D30" s="17">
        <v>18</v>
      </c>
      <c r="E30" s="17">
        <v>76</v>
      </c>
      <c r="F30" s="17">
        <v>405</v>
      </c>
      <c r="G30" s="16"/>
    </row>
    <row r="31" spans="1:7" x14ac:dyDescent="0.25">
      <c r="A31" s="16" t="s">
        <v>69</v>
      </c>
      <c r="B31" s="17">
        <v>2050</v>
      </c>
      <c r="C31" s="17">
        <v>2043</v>
      </c>
      <c r="D31" s="17">
        <v>1991</v>
      </c>
      <c r="E31" s="17">
        <v>1978</v>
      </c>
      <c r="F31" s="17">
        <v>189</v>
      </c>
      <c r="G31" s="16"/>
    </row>
    <row r="32" spans="1:7" x14ac:dyDescent="0.25">
      <c r="A32" s="16" t="s">
        <v>574</v>
      </c>
      <c r="B32" s="17">
        <v>6284</v>
      </c>
      <c r="C32" s="17">
        <v>4694</v>
      </c>
      <c r="D32" s="17">
        <v>3961</v>
      </c>
      <c r="E32" s="17">
        <v>3788</v>
      </c>
      <c r="F32" s="17">
        <v>1729</v>
      </c>
      <c r="G32" s="16"/>
    </row>
    <row r="33" spans="1:7" x14ac:dyDescent="0.25">
      <c r="A33" s="16" t="s">
        <v>573</v>
      </c>
      <c r="B33" s="17">
        <v>3330</v>
      </c>
      <c r="C33" s="17">
        <v>2332</v>
      </c>
      <c r="D33" s="17">
        <v>1550</v>
      </c>
      <c r="E33" s="17">
        <v>946</v>
      </c>
      <c r="F33" s="17">
        <v>1303</v>
      </c>
      <c r="G33" s="16"/>
    </row>
    <row r="34" spans="1:7" x14ac:dyDescent="0.25">
      <c r="A34" s="16" t="s">
        <v>572</v>
      </c>
      <c r="B34" s="17">
        <v>4743</v>
      </c>
      <c r="C34" s="17">
        <v>482</v>
      </c>
      <c r="D34" s="17">
        <v>323</v>
      </c>
      <c r="E34" s="17">
        <v>38</v>
      </c>
      <c r="F34" s="17">
        <v>60</v>
      </c>
      <c r="G34" s="16"/>
    </row>
    <row r="35" spans="1:7" x14ac:dyDescent="0.25">
      <c r="A35" s="16" t="s">
        <v>70</v>
      </c>
      <c r="B35" s="17">
        <v>7697</v>
      </c>
      <c r="C35" s="17">
        <v>2844</v>
      </c>
      <c r="D35" s="17">
        <v>2734</v>
      </c>
      <c r="E35" s="17">
        <v>2880</v>
      </c>
      <c r="F35" s="17">
        <v>486</v>
      </c>
      <c r="G35" s="16"/>
    </row>
    <row r="36" spans="1:7" x14ac:dyDescent="0.25">
      <c r="A36" s="16" t="s">
        <v>571</v>
      </c>
      <c r="B36" s="17">
        <v>232</v>
      </c>
      <c r="C36" s="17">
        <v>310</v>
      </c>
      <c r="D36" s="17">
        <v>310</v>
      </c>
      <c r="E36" s="17">
        <v>310</v>
      </c>
      <c r="F36" s="17">
        <v>510</v>
      </c>
      <c r="G36" s="16"/>
    </row>
    <row r="37" spans="1:7" x14ac:dyDescent="0.25">
      <c r="A37" s="16" t="s">
        <v>570</v>
      </c>
      <c r="B37" s="17">
        <v>5370</v>
      </c>
      <c r="C37" s="17">
        <v>2832</v>
      </c>
      <c r="D37" s="17">
        <v>3644</v>
      </c>
      <c r="E37" s="17">
        <v>1029</v>
      </c>
      <c r="F37" s="17">
        <v>17</v>
      </c>
      <c r="G37" s="16"/>
    </row>
    <row r="38" spans="1:7" x14ac:dyDescent="0.25">
      <c r="A38" s="16" t="s">
        <v>36</v>
      </c>
      <c r="B38" s="17">
        <v>156625</v>
      </c>
      <c r="C38" s="17">
        <v>179314</v>
      </c>
      <c r="D38" s="17">
        <v>137402</v>
      </c>
      <c r="E38" s="17">
        <v>40881</v>
      </c>
      <c r="F38" s="17">
        <v>43086</v>
      </c>
      <c r="G38" s="16"/>
    </row>
    <row r="39" spans="1:7" x14ac:dyDescent="0.25">
      <c r="A39" s="16" t="s">
        <v>35</v>
      </c>
      <c r="B39" s="17">
        <v>2379</v>
      </c>
      <c r="C39" s="17">
        <v>2598</v>
      </c>
      <c r="D39" s="17">
        <v>1898</v>
      </c>
      <c r="E39" s="17">
        <v>1252</v>
      </c>
      <c r="F39" s="17">
        <v>1546</v>
      </c>
      <c r="G39" s="16"/>
    </row>
    <row r="40" spans="1:7" x14ac:dyDescent="0.25">
      <c r="A40" s="16" t="s">
        <v>569</v>
      </c>
      <c r="B40" s="17">
        <v>13898</v>
      </c>
      <c r="C40" s="17">
        <v>9573</v>
      </c>
      <c r="D40" s="17">
        <v>9151</v>
      </c>
      <c r="E40" s="17">
        <v>5157</v>
      </c>
      <c r="F40" s="17">
        <v>2718</v>
      </c>
      <c r="G40" s="16"/>
    </row>
    <row r="41" spans="1:7" x14ac:dyDescent="0.25">
      <c r="A41" s="16" t="s">
        <v>568</v>
      </c>
      <c r="B41" s="17">
        <v>359</v>
      </c>
      <c r="C41" s="17">
        <v>820</v>
      </c>
      <c r="D41" s="17">
        <v>2419</v>
      </c>
      <c r="E41" s="18" t="s">
        <v>29</v>
      </c>
      <c r="F41" s="18" t="s">
        <v>29</v>
      </c>
      <c r="G41" s="16"/>
    </row>
    <row r="42" spans="1:7" x14ac:dyDescent="0.25">
      <c r="A42" s="16" t="s">
        <v>567</v>
      </c>
      <c r="B42" s="17">
        <v>2039</v>
      </c>
      <c r="C42" s="17">
        <v>2520</v>
      </c>
      <c r="D42" s="17">
        <v>682</v>
      </c>
      <c r="E42" s="17">
        <v>1014</v>
      </c>
      <c r="F42" s="17">
        <v>64</v>
      </c>
      <c r="G42" s="16"/>
    </row>
    <row r="43" spans="1:7" x14ac:dyDescent="0.25">
      <c r="A43" s="16" t="s">
        <v>566</v>
      </c>
      <c r="B43" s="17">
        <v>11</v>
      </c>
      <c r="C43" s="17">
        <v>1696</v>
      </c>
      <c r="D43" s="18" t="s">
        <v>29</v>
      </c>
      <c r="E43" s="18" t="s">
        <v>29</v>
      </c>
      <c r="F43" s="18" t="s">
        <v>29</v>
      </c>
      <c r="G43" s="16"/>
    </row>
    <row r="44" spans="1:7" x14ac:dyDescent="0.25">
      <c r="A44" s="16" t="s">
        <v>565</v>
      </c>
      <c r="B44" s="17">
        <v>1294</v>
      </c>
      <c r="C44" s="17">
        <v>850</v>
      </c>
      <c r="D44" s="17">
        <v>769</v>
      </c>
      <c r="E44" s="18" t="s">
        <v>29</v>
      </c>
      <c r="F44" s="18" t="s">
        <v>29</v>
      </c>
      <c r="G44" s="16"/>
    </row>
    <row r="45" spans="1:7" x14ac:dyDescent="0.25">
      <c r="A45" s="16" t="s">
        <v>564</v>
      </c>
      <c r="B45" s="17">
        <v>687</v>
      </c>
      <c r="C45" s="17">
        <v>518</v>
      </c>
      <c r="D45" s="17">
        <v>470</v>
      </c>
      <c r="E45" s="17">
        <v>313</v>
      </c>
      <c r="F45" s="18" t="s">
        <v>29</v>
      </c>
      <c r="G45" s="16"/>
    </row>
    <row r="46" spans="1:7" x14ac:dyDescent="0.25">
      <c r="A46" s="16" t="s">
        <v>563</v>
      </c>
      <c r="B46" s="17">
        <v>157</v>
      </c>
      <c r="C46" s="17">
        <v>206</v>
      </c>
      <c r="D46" s="17">
        <v>304</v>
      </c>
      <c r="E46" s="18" t="s">
        <v>29</v>
      </c>
      <c r="F46" s="18" t="s">
        <v>29</v>
      </c>
      <c r="G46" s="16"/>
    </row>
    <row r="47" spans="1:7" x14ac:dyDescent="0.25">
      <c r="A47" s="16" t="s">
        <v>562</v>
      </c>
      <c r="B47" s="17">
        <v>590</v>
      </c>
      <c r="C47" s="17">
        <v>237</v>
      </c>
      <c r="D47" s="17">
        <v>431</v>
      </c>
      <c r="E47" s="17">
        <v>270</v>
      </c>
      <c r="F47" s="17">
        <v>68</v>
      </c>
      <c r="G47" s="16"/>
    </row>
    <row r="48" spans="1:7" x14ac:dyDescent="0.25">
      <c r="A48" s="16" t="s">
        <v>561</v>
      </c>
      <c r="B48" s="17">
        <v>99</v>
      </c>
      <c r="C48" s="17">
        <v>113</v>
      </c>
      <c r="D48" s="17">
        <v>241</v>
      </c>
      <c r="E48" s="17">
        <v>244</v>
      </c>
      <c r="F48" s="17">
        <v>183</v>
      </c>
      <c r="G48" s="16"/>
    </row>
    <row r="49" spans="1:7" x14ac:dyDescent="0.25">
      <c r="A49" s="16" t="s">
        <v>560</v>
      </c>
      <c r="B49" s="17">
        <v>668</v>
      </c>
      <c r="C49" s="17">
        <v>424</v>
      </c>
      <c r="D49" s="17">
        <v>567</v>
      </c>
      <c r="E49" s="17">
        <v>588</v>
      </c>
      <c r="F49" s="17">
        <v>76</v>
      </c>
      <c r="G49" s="16"/>
    </row>
    <row r="50" spans="1:7" x14ac:dyDescent="0.25">
      <c r="A50" s="16" t="s">
        <v>559</v>
      </c>
      <c r="B50" s="17">
        <v>19802</v>
      </c>
      <c r="C50" s="17">
        <v>16957</v>
      </c>
      <c r="D50" s="17">
        <v>15034</v>
      </c>
      <c r="E50" s="17">
        <v>7586</v>
      </c>
      <c r="F50" s="17">
        <v>3109</v>
      </c>
      <c r="G50" s="16"/>
    </row>
    <row r="51" spans="1:7" x14ac:dyDescent="0.25">
      <c r="A51" s="16" t="s">
        <v>558</v>
      </c>
      <c r="B51" s="17">
        <v>3905</v>
      </c>
      <c r="C51" s="18" t="s">
        <v>29</v>
      </c>
      <c r="D51" s="18" t="s">
        <v>29</v>
      </c>
      <c r="E51" s="18" t="s">
        <v>29</v>
      </c>
      <c r="F51" s="18" t="s">
        <v>29</v>
      </c>
      <c r="G51" s="16"/>
    </row>
    <row r="52" spans="1:7" x14ac:dyDescent="0.25">
      <c r="A52" s="16" t="s">
        <v>34</v>
      </c>
      <c r="B52" s="17">
        <v>26086</v>
      </c>
      <c r="C52" s="17">
        <v>19555</v>
      </c>
      <c r="D52" s="17">
        <v>16932</v>
      </c>
      <c r="E52" s="17">
        <v>8838</v>
      </c>
      <c r="F52" s="17">
        <v>4655</v>
      </c>
      <c r="G52" s="16"/>
    </row>
    <row r="53" spans="1:7" x14ac:dyDescent="0.25">
      <c r="A53" s="16" t="s">
        <v>557</v>
      </c>
      <c r="B53" s="17">
        <v>44786</v>
      </c>
      <c r="C53" s="17">
        <v>48533</v>
      </c>
      <c r="D53" s="17">
        <v>44879</v>
      </c>
      <c r="E53" s="17">
        <v>44201</v>
      </c>
      <c r="F53" s="17">
        <v>27589</v>
      </c>
      <c r="G53" s="16"/>
    </row>
    <row r="54" spans="1:7" x14ac:dyDescent="0.25">
      <c r="A54" s="16" t="s">
        <v>556</v>
      </c>
      <c r="B54" s="18" t="s">
        <v>29</v>
      </c>
      <c r="C54" s="18" t="s">
        <v>29</v>
      </c>
      <c r="D54" s="18" t="s">
        <v>29</v>
      </c>
      <c r="E54" s="17">
        <v>16091</v>
      </c>
      <c r="F54" s="17">
        <v>4185</v>
      </c>
      <c r="G54" s="16"/>
    </row>
    <row r="55" spans="1:7" x14ac:dyDescent="0.25">
      <c r="A55" s="16" t="s">
        <v>73</v>
      </c>
      <c r="B55" s="17">
        <v>6513</v>
      </c>
      <c r="C55" s="17">
        <v>3726</v>
      </c>
      <c r="D55" s="17">
        <v>3700</v>
      </c>
      <c r="E55" s="17">
        <v>1069</v>
      </c>
      <c r="F55" s="18" t="s">
        <v>29</v>
      </c>
      <c r="G55" s="16"/>
    </row>
    <row r="56" spans="1:7" x14ac:dyDescent="0.25">
      <c r="A56" s="16" t="s">
        <v>71</v>
      </c>
      <c r="B56" s="17">
        <v>77385</v>
      </c>
      <c r="C56" s="17">
        <v>71814</v>
      </c>
      <c r="D56" s="17">
        <v>65511</v>
      </c>
      <c r="E56" s="17">
        <v>70199</v>
      </c>
      <c r="F56" s="17">
        <v>36429</v>
      </c>
      <c r="G56" s="16"/>
    </row>
    <row r="57" spans="1:7" x14ac:dyDescent="0.25">
      <c r="A57" s="16" t="s">
        <v>555</v>
      </c>
      <c r="B57" s="18" t="s">
        <v>29</v>
      </c>
      <c r="C57" s="18" t="s">
        <v>29</v>
      </c>
      <c r="D57" s="18" t="s">
        <v>29</v>
      </c>
      <c r="E57" s="17">
        <v>105235</v>
      </c>
      <c r="F57" s="17">
        <v>105235</v>
      </c>
      <c r="G57" s="16"/>
    </row>
    <row r="58" spans="1:7" x14ac:dyDescent="0.25">
      <c r="A58" s="16" t="s">
        <v>33</v>
      </c>
      <c r="B58" s="17">
        <v>35</v>
      </c>
      <c r="C58" s="17">
        <v>34</v>
      </c>
      <c r="D58" s="17">
        <v>31</v>
      </c>
      <c r="E58" s="17">
        <v>1</v>
      </c>
      <c r="F58" s="17">
        <v>1</v>
      </c>
      <c r="G58" s="16"/>
    </row>
    <row r="59" spans="1:7" x14ac:dyDescent="0.25">
      <c r="A59" s="16" t="s">
        <v>32</v>
      </c>
      <c r="B59" s="17">
        <v>367907</v>
      </c>
      <c r="C59" s="17">
        <v>346318</v>
      </c>
      <c r="D59" s="17">
        <v>263384</v>
      </c>
      <c r="E59" s="17">
        <v>4557</v>
      </c>
      <c r="F59" s="17">
        <v>2977</v>
      </c>
      <c r="G59" s="16"/>
    </row>
    <row r="60" spans="1:7" x14ac:dyDescent="0.25">
      <c r="A60" s="16" t="s">
        <v>30</v>
      </c>
      <c r="B60" s="18" t="s">
        <v>29</v>
      </c>
      <c r="C60" s="17">
        <v>39</v>
      </c>
      <c r="D60" s="17">
        <v>2</v>
      </c>
      <c r="E60" s="18" t="s">
        <v>29</v>
      </c>
      <c r="F60" s="18" t="s">
        <v>29</v>
      </c>
      <c r="G60" s="16"/>
    </row>
    <row r="61" spans="1:7" x14ac:dyDescent="0.25">
      <c r="A61" s="16" t="s">
        <v>31</v>
      </c>
      <c r="B61" s="17">
        <v>-288702</v>
      </c>
      <c r="C61" s="17">
        <v>-238891</v>
      </c>
      <c r="D61" s="17">
        <v>-191526</v>
      </c>
      <c r="E61" s="17">
        <v>-139111</v>
      </c>
      <c r="F61" s="17">
        <v>-101556</v>
      </c>
      <c r="G61" s="16"/>
    </row>
    <row r="62" spans="1:7" x14ac:dyDescent="0.25">
      <c r="A62" s="16" t="s">
        <v>554</v>
      </c>
      <c r="B62" s="17">
        <v>79240</v>
      </c>
      <c r="C62" s="17">
        <v>107500</v>
      </c>
      <c r="D62" s="17">
        <v>71891</v>
      </c>
      <c r="E62" s="17">
        <v>-134553</v>
      </c>
      <c r="F62" s="17">
        <v>-98578</v>
      </c>
      <c r="G62"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E9F3-C865-4CF3-A9B0-E82FDF41C584}">
  <sheetPr codeName="Sheet5"/>
  <dimension ref="A4:G56"/>
  <sheetViews>
    <sheetView workbookViewId="0">
      <selection activeCell="J19" sqref="J19"/>
    </sheetView>
  </sheetViews>
  <sheetFormatPr defaultRowHeight="13.2" x14ac:dyDescent="0.25"/>
  <cols>
    <col min="1" max="1" width="50" style="15" customWidth="1"/>
    <col min="2" max="196" width="12" style="15" customWidth="1"/>
    <col min="197" max="16384" width="8.88671875" style="15"/>
  </cols>
  <sheetData>
    <row r="4" spans="1:7" x14ac:dyDescent="0.25">
      <c r="A4" s="24" t="s">
        <v>0</v>
      </c>
    </row>
    <row r="5" spans="1:7" ht="21" x14ac:dyDescent="0.4">
      <c r="A5" s="23" t="s">
        <v>548</v>
      </c>
    </row>
    <row r="7" spans="1:7" x14ac:dyDescent="0.25">
      <c r="A7" s="22" t="s">
        <v>1</v>
      </c>
    </row>
    <row r="10" spans="1:7" x14ac:dyDescent="0.25">
      <c r="A10" s="21" t="s">
        <v>57</v>
      </c>
    </row>
    <row r="11" spans="1:7" x14ac:dyDescent="0.25">
      <c r="A11" s="19" t="s">
        <v>46</v>
      </c>
      <c r="B11" s="20" t="s">
        <v>82</v>
      </c>
      <c r="C11" s="20" t="s">
        <v>81</v>
      </c>
      <c r="D11" s="20" t="s">
        <v>80</v>
      </c>
      <c r="E11" s="20" t="s">
        <v>84</v>
      </c>
      <c r="F11" s="20" t="s">
        <v>83</v>
      </c>
      <c r="G11" s="19"/>
    </row>
    <row r="12" spans="1:7" x14ac:dyDescent="0.25">
      <c r="A12" s="19" t="s">
        <v>45</v>
      </c>
      <c r="B12" s="20" t="s">
        <v>44</v>
      </c>
      <c r="C12" s="20" t="s">
        <v>44</v>
      </c>
      <c r="D12" s="20" t="s">
        <v>44</v>
      </c>
      <c r="E12" s="20" t="s">
        <v>44</v>
      </c>
      <c r="F12" s="20" t="s">
        <v>44</v>
      </c>
      <c r="G12" s="19"/>
    </row>
    <row r="13" spans="1:7" ht="26.4" x14ac:dyDescent="0.25">
      <c r="A13" s="19" t="s">
        <v>43</v>
      </c>
      <c r="B13" s="20" t="s">
        <v>42</v>
      </c>
      <c r="C13" s="20" t="s">
        <v>42</v>
      </c>
      <c r="D13" s="20" t="s">
        <v>42</v>
      </c>
      <c r="E13" s="20" t="s">
        <v>42</v>
      </c>
      <c r="F13" s="20" t="s">
        <v>42</v>
      </c>
      <c r="G13" s="19"/>
    </row>
    <row r="14" spans="1:7" x14ac:dyDescent="0.25">
      <c r="A14" s="19" t="s">
        <v>41</v>
      </c>
      <c r="B14" s="20" t="s">
        <v>103</v>
      </c>
      <c r="C14" s="20" t="s">
        <v>103</v>
      </c>
      <c r="D14" s="20" t="s">
        <v>103</v>
      </c>
      <c r="E14" s="20" t="s">
        <v>40</v>
      </c>
      <c r="F14" s="20" t="s">
        <v>40</v>
      </c>
      <c r="G14" s="19"/>
    </row>
    <row r="15" spans="1:7" x14ac:dyDescent="0.25">
      <c r="A15" s="19" t="s">
        <v>39</v>
      </c>
      <c r="B15" s="20" t="s">
        <v>38</v>
      </c>
      <c r="C15" s="20" t="s">
        <v>38</v>
      </c>
      <c r="D15" s="20" t="s">
        <v>38</v>
      </c>
      <c r="E15" s="20" t="s">
        <v>38</v>
      </c>
      <c r="F15" s="20" t="s">
        <v>38</v>
      </c>
      <c r="G15" s="19"/>
    </row>
    <row r="16" spans="1:7" x14ac:dyDescent="0.25">
      <c r="A16" s="16" t="s">
        <v>591</v>
      </c>
      <c r="B16" s="17">
        <v>-49811</v>
      </c>
      <c r="C16" s="17">
        <v>-47365</v>
      </c>
      <c r="D16" s="17">
        <v>-52415</v>
      </c>
      <c r="E16" s="17">
        <v>-37630</v>
      </c>
      <c r="F16" s="17">
        <v>-19356</v>
      </c>
      <c r="G16" s="16"/>
    </row>
    <row r="17" spans="1:7" x14ac:dyDescent="0.25">
      <c r="A17" s="16" t="s">
        <v>631</v>
      </c>
      <c r="B17" s="17">
        <v>1032</v>
      </c>
      <c r="C17" s="17">
        <v>789</v>
      </c>
      <c r="D17" s="17">
        <v>712</v>
      </c>
      <c r="E17" s="17">
        <v>517</v>
      </c>
      <c r="F17" s="17">
        <v>129</v>
      </c>
      <c r="G17" s="16"/>
    </row>
    <row r="18" spans="1:7" x14ac:dyDescent="0.25">
      <c r="A18" s="16" t="s">
        <v>630</v>
      </c>
      <c r="B18" s="17">
        <v>14612</v>
      </c>
      <c r="C18" s="17">
        <v>7226</v>
      </c>
      <c r="D18" s="17">
        <v>2977</v>
      </c>
      <c r="E18" s="17">
        <v>911</v>
      </c>
      <c r="F18" s="17">
        <v>535</v>
      </c>
      <c r="G18" s="16"/>
    </row>
    <row r="19" spans="1:7" x14ac:dyDescent="0.25">
      <c r="A19" s="16" t="s">
        <v>629</v>
      </c>
      <c r="B19" s="18" t="s">
        <v>29</v>
      </c>
      <c r="C19" s="18" t="s">
        <v>29</v>
      </c>
      <c r="D19" s="17">
        <v>21030</v>
      </c>
      <c r="E19" s="17">
        <v>11906</v>
      </c>
      <c r="F19" s="17">
        <v>-2958</v>
      </c>
      <c r="G19" s="16"/>
    </row>
    <row r="20" spans="1:7" x14ac:dyDescent="0.25">
      <c r="A20" s="16" t="s">
        <v>628</v>
      </c>
      <c r="B20" s="17">
        <v>577</v>
      </c>
      <c r="C20" s="17">
        <v>304</v>
      </c>
      <c r="D20" s="17">
        <v>-309</v>
      </c>
      <c r="E20" s="18" t="s">
        <v>29</v>
      </c>
      <c r="F20" s="18" t="s">
        <v>29</v>
      </c>
      <c r="G20" s="16"/>
    </row>
    <row r="21" spans="1:7" x14ac:dyDescent="0.25">
      <c r="A21" s="16" t="s">
        <v>627</v>
      </c>
      <c r="B21" s="17">
        <v>158</v>
      </c>
      <c r="C21" s="17">
        <v>66</v>
      </c>
      <c r="D21" s="17">
        <v>46</v>
      </c>
      <c r="E21" s="17">
        <v>68</v>
      </c>
      <c r="F21" s="17">
        <v>89</v>
      </c>
      <c r="G21" s="16"/>
    </row>
    <row r="22" spans="1:7" x14ac:dyDescent="0.25">
      <c r="A22" s="16" t="s">
        <v>626</v>
      </c>
      <c r="B22" s="17">
        <v>887</v>
      </c>
      <c r="C22" s="17">
        <v>602</v>
      </c>
      <c r="D22" s="17">
        <v>582</v>
      </c>
      <c r="E22" s="18" t="s">
        <v>29</v>
      </c>
      <c r="F22" s="18" t="s">
        <v>29</v>
      </c>
      <c r="G22" s="16"/>
    </row>
    <row r="23" spans="1:7" x14ac:dyDescent="0.25">
      <c r="A23" s="16" t="s">
        <v>625</v>
      </c>
      <c r="B23" s="18" t="s">
        <v>29</v>
      </c>
      <c r="C23" s="17">
        <v>241</v>
      </c>
      <c r="D23" s="17">
        <v>672</v>
      </c>
      <c r="E23" s="17">
        <v>1555</v>
      </c>
      <c r="F23" s="17">
        <v>1705</v>
      </c>
      <c r="G23" s="16"/>
    </row>
    <row r="24" spans="1:7" x14ac:dyDescent="0.25">
      <c r="A24" s="16" t="s">
        <v>624</v>
      </c>
      <c r="B24" s="18" t="s">
        <v>29</v>
      </c>
      <c r="C24" s="17">
        <v>1119</v>
      </c>
      <c r="D24" s="18" t="s">
        <v>29</v>
      </c>
      <c r="E24" s="18" t="s">
        <v>29</v>
      </c>
      <c r="F24" s="18" t="s">
        <v>29</v>
      </c>
      <c r="G24" s="16"/>
    </row>
    <row r="25" spans="1:7" x14ac:dyDescent="0.25">
      <c r="A25" s="16" t="s">
        <v>623</v>
      </c>
      <c r="B25" s="17">
        <v>9</v>
      </c>
      <c r="C25" s="17">
        <v>52</v>
      </c>
      <c r="D25" s="18" t="s">
        <v>29</v>
      </c>
      <c r="E25" s="17">
        <v>159</v>
      </c>
      <c r="F25" s="18" t="s">
        <v>29</v>
      </c>
      <c r="G25" s="16"/>
    </row>
    <row r="26" spans="1:7" x14ac:dyDescent="0.25">
      <c r="A26" s="16" t="s">
        <v>622</v>
      </c>
      <c r="B26" s="17">
        <v>6</v>
      </c>
      <c r="C26" s="17">
        <v>-32</v>
      </c>
      <c r="D26" s="17">
        <v>23</v>
      </c>
      <c r="E26" s="17">
        <v>1835</v>
      </c>
      <c r="F26" s="17">
        <v>423</v>
      </c>
      <c r="G26" s="16"/>
    </row>
    <row r="27" spans="1:7" x14ac:dyDescent="0.25">
      <c r="A27" s="16" t="s">
        <v>621</v>
      </c>
      <c r="B27" s="17">
        <v>77</v>
      </c>
      <c r="C27" s="17">
        <v>117</v>
      </c>
      <c r="D27" s="17">
        <v>118</v>
      </c>
      <c r="E27" s="17">
        <v>23</v>
      </c>
      <c r="F27" s="17">
        <v>63</v>
      </c>
      <c r="G27" s="16"/>
    </row>
    <row r="28" spans="1:7" x14ac:dyDescent="0.25">
      <c r="A28" s="16" t="s">
        <v>620</v>
      </c>
      <c r="B28" s="17">
        <v>-2769</v>
      </c>
      <c r="C28" s="17">
        <v>-437</v>
      </c>
      <c r="D28" s="17">
        <v>-2241</v>
      </c>
      <c r="E28" s="17">
        <v>-1003</v>
      </c>
      <c r="F28" s="17">
        <v>-4793</v>
      </c>
      <c r="G28" s="16"/>
    </row>
    <row r="29" spans="1:7" x14ac:dyDescent="0.25">
      <c r="A29" s="16" t="s">
        <v>579</v>
      </c>
      <c r="B29" s="17">
        <v>-5563</v>
      </c>
      <c r="C29" s="17">
        <v>-2161</v>
      </c>
      <c r="D29" s="17">
        <v>-4696</v>
      </c>
      <c r="E29" s="17">
        <v>-2565</v>
      </c>
      <c r="F29" s="17">
        <v>-2408</v>
      </c>
      <c r="G29" s="16"/>
    </row>
    <row r="30" spans="1:7" x14ac:dyDescent="0.25">
      <c r="A30" s="16" t="s">
        <v>56</v>
      </c>
      <c r="B30" s="17">
        <v>-772</v>
      </c>
      <c r="C30" s="17">
        <v>250</v>
      </c>
      <c r="D30" s="17">
        <v>-1471</v>
      </c>
      <c r="E30" s="17">
        <v>-1128</v>
      </c>
      <c r="F30" s="17">
        <v>-10</v>
      </c>
      <c r="G30" s="16"/>
    </row>
    <row r="31" spans="1:7" x14ac:dyDescent="0.25">
      <c r="A31" s="16" t="s">
        <v>76</v>
      </c>
      <c r="B31" s="17">
        <v>-117</v>
      </c>
      <c r="C31" s="17">
        <v>210</v>
      </c>
      <c r="D31" s="17">
        <v>552</v>
      </c>
      <c r="E31" s="17">
        <v>-62</v>
      </c>
      <c r="F31" s="18" t="s">
        <v>29</v>
      </c>
      <c r="G31" s="16"/>
    </row>
    <row r="32" spans="1:7" x14ac:dyDescent="0.25">
      <c r="A32" s="16" t="s">
        <v>35</v>
      </c>
      <c r="B32" s="17">
        <v>-1159</v>
      </c>
      <c r="C32" s="17">
        <v>592</v>
      </c>
      <c r="D32" s="17">
        <v>615</v>
      </c>
      <c r="E32" s="17">
        <v>-309</v>
      </c>
      <c r="F32" s="17">
        <v>678</v>
      </c>
      <c r="G32" s="16"/>
    </row>
    <row r="33" spans="1:7" x14ac:dyDescent="0.25">
      <c r="A33" s="16" t="s">
        <v>559</v>
      </c>
      <c r="B33" s="17">
        <v>4418</v>
      </c>
      <c r="C33" s="17">
        <v>146</v>
      </c>
      <c r="D33" s="17">
        <v>4964</v>
      </c>
      <c r="E33" s="17">
        <v>3622</v>
      </c>
      <c r="F33" s="17">
        <v>651</v>
      </c>
      <c r="G33" s="16"/>
    </row>
    <row r="34" spans="1:7" x14ac:dyDescent="0.25">
      <c r="A34" s="16" t="s">
        <v>73</v>
      </c>
      <c r="B34" s="17">
        <v>-520</v>
      </c>
      <c r="C34" s="17">
        <v>26</v>
      </c>
      <c r="D34" s="17">
        <v>-769</v>
      </c>
      <c r="E34" s="17">
        <v>406</v>
      </c>
      <c r="F34" s="18" t="s">
        <v>29</v>
      </c>
      <c r="G34" s="16"/>
    </row>
    <row r="35" spans="1:7" x14ac:dyDescent="0.25">
      <c r="A35" s="16" t="s">
        <v>619</v>
      </c>
      <c r="B35" s="18" t="s">
        <v>29</v>
      </c>
      <c r="C35" s="17">
        <v>-3813</v>
      </c>
      <c r="D35" s="18" t="s">
        <v>29</v>
      </c>
      <c r="E35" s="18" t="s">
        <v>29</v>
      </c>
      <c r="F35" s="18" t="s">
        <v>29</v>
      </c>
      <c r="G35" s="16"/>
    </row>
    <row r="36" spans="1:7" x14ac:dyDescent="0.25">
      <c r="A36" s="16" t="s">
        <v>55</v>
      </c>
      <c r="B36" s="17">
        <v>-38935</v>
      </c>
      <c r="C36" s="17">
        <v>-42068</v>
      </c>
      <c r="D36" s="17">
        <v>-29610</v>
      </c>
      <c r="E36" s="17">
        <v>-21695</v>
      </c>
      <c r="F36" s="17">
        <v>-25252</v>
      </c>
      <c r="G36" s="16"/>
    </row>
    <row r="37" spans="1:7" x14ac:dyDescent="0.25">
      <c r="A37" s="16" t="s">
        <v>618</v>
      </c>
      <c r="B37" s="17">
        <v>-4758</v>
      </c>
      <c r="C37" s="17">
        <v>-842</v>
      </c>
      <c r="D37" s="17">
        <v>-535</v>
      </c>
      <c r="E37" s="17">
        <v>-2276</v>
      </c>
      <c r="F37" s="17">
        <v>-443</v>
      </c>
      <c r="G37" s="16"/>
    </row>
    <row r="38" spans="1:7" x14ac:dyDescent="0.25">
      <c r="A38" s="16" t="s">
        <v>617</v>
      </c>
      <c r="B38" s="17">
        <v>2</v>
      </c>
      <c r="C38" s="18" t="s">
        <v>29</v>
      </c>
      <c r="D38" s="18" t="s">
        <v>29</v>
      </c>
      <c r="E38" s="17">
        <v>6</v>
      </c>
      <c r="F38" s="18" t="s">
        <v>29</v>
      </c>
      <c r="G38" s="16"/>
    </row>
    <row r="39" spans="1:7" x14ac:dyDescent="0.25">
      <c r="A39" s="16" t="s">
        <v>616</v>
      </c>
      <c r="B39" s="18" t="s">
        <v>29</v>
      </c>
      <c r="C39" s="17">
        <v>-79906</v>
      </c>
      <c r="D39" s="17">
        <v>-69421</v>
      </c>
      <c r="E39" s="18" t="s">
        <v>29</v>
      </c>
      <c r="F39" s="18" t="s">
        <v>29</v>
      </c>
      <c r="G39" s="16"/>
    </row>
    <row r="40" spans="1:7" x14ac:dyDescent="0.25">
      <c r="A40" s="16" t="s">
        <v>615</v>
      </c>
      <c r="B40" s="17">
        <v>77400</v>
      </c>
      <c r="C40" s="17">
        <v>71355</v>
      </c>
      <c r="D40" s="18" t="s">
        <v>29</v>
      </c>
      <c r="E40" s="18" t="s">
        <v>29</v>
      </c>
      <c r="F40" s="18" t="s">
        <v>29</v>
      </c>
      <c r="G40" s="16"/>
    </row>
    <row r="41" spans="1:7" x14ac:dyDescent="0.25">
      <c r="A41" s="16" t="s">
        <v>54</v>
      </c>
      <c r="B41" s="17">
        <v>72644</v>
      </c>
      <c r="C41" s="17">
        <v>-9393</v>
      </c>
      <c r="D41" s="17">
        <v>-69956</v>
      </c>
      <c r="E41" s="17">
        <v>-2270</v>
      </c>
      <c r="F41" s="17">
        <v>-443</v>
      </c>
      <c r="G41" s="16"/>
    </row>
    <row r="42" spans="1:7" x14ac:dyDescent="0.25">
      <c r="A42" s="16" t="s">
        <v>614</v>
      </c>
      <c r="B42" s="18" t="s">
        <v>29</v>
      </c>
      <c r="C42" s="17">
        <v>70568</v>
      </c>
      <c r="D42" s="17">
        <v>109352</v>
      </c>
      <c r="E42" s="17">
        <v>-233</v>
      </c>
      <c r="F42" s="18" t="s">
        <v>29</v>
      </c>
      <c r="G42" s="16"/>
    </row>
    <row r="43" spans="1:7" x14ac:dyDescent="0.25">
      <c r="A43" s="16" t="s">
        <v>613</v>
      </c>
      <c r="B43" s="18" t="s">
        <v>29</v>
      </c>
      <c r="C43" s="17">
        <v>48506</v>
      </c>
      <c r="D43" s="18" t="s">
        <v>29</v>
      </c>
      <c r="E43" s="17">
        <v>15000</v>
      </c>
      <c r="F43" s="17">
        <v>5000</v>
      </c>
      <c r="G43" s="16"/>
    </row>
    <row r="44" spans="1:7" x14ac:dyDescent="0.25">
      <c r="A44" s="16" t="s">
        <v>612</v>
      </c>
      <c r="B44" s="17">
        <v>6946</v>
      </c>
      <c r="C44" s="17">
        <v>5168</v>
      </c>
      <c r="D44" s="17">
        <v>2590</v>
      </c>
      <c r="E44" s="17">
        <v>656</v>
      </c>
      <c r="F44" s="17">
        <v>338</v>
      </c>
      <c r="G44" s="16"/>
    </row>
    <row r="45" spans="1:7" x14ac:dyDescent="0.25">
      <c r="A45" s="16" t="s">
        <v>611</v>
      </c>
      <c r="B45" s="18" t="s">
        <v>29</v>
      </c>
      <c r="C45" s="18" t="s">
        <v>29</v>
      </c>
      <c r="D45" s="18" t="s">
        <v>29</v>
      </c>
      <c r="E45" s="18" t="s">
        <v>29</v>
      </c>
      <c r="F45" s="17">
        <v>41818</v>
      </c>
      <c r="G45" s="16"/>
    </row>
    <row r="46" spans="1:7" x14ac:dyDescent="0.25">
      <c r="A46" s="16" t="s">
        <v>610</v>
      </c>
      <c r="B46" s="18" t="s">
        <v>29</v>
      </c>
      <c r="C46" s="18" t="s">
        <v>29</v>
      </c>
      <c r="D46" s="17">
        <v>1784</v>
      </c>
      <c r="E46" s="18" t="s">
        <v>29</v>
      </c>
      <c r="F46" s="18" t="s">
        <v>29</v>
      </c>
      <c r="G46" s="16"/>
    </row>
    <row r="47" spans="1:7" x14ac:dyDescent="0.25">
      <c r="A47" s="16" t="s">
        <v>609</v>
      </c>
      <c r="B47" s="18" t="s">
        <v>29</v>
      </c>
      <c r="C47" s="18" t="s">
        <v>29</v>
      </c>
      <c r="D47" s="17">
        <v>31</v>
      </c>
      <c r="E47" s="18" t="s">
        <v>29</v>
      </c>
      <c r="F47" s="18" t="s">
        <v>29</v>
      </c>
      <c r="G47" s="16"/>
    </row>
    <row r="48" spans="1:7" x14ac:dyDescent="0.25">
      <c r="A48" s="16" t="s">
        <v>608</v>
      </c>
      <c r="B48" s="18" t="s">
        <v>29</v>
      </c>
      <c r="C48" s="17">
        <v>-40000</v>
      </c>
      <c r="D48" s="18" t="s">
        <v>29</v>
      </c>
      <c r="E48" s="18" t="s">
        <v>29</v>
      </c>
      <c r="F48" s="18" t="s">
        <v>29</v>
      </c>
      <c r="G48" s="16"/>
    </row>
    <row r="49" spans="1:7" x14ac:dyDescent="0.25">
      <c r="A49" s="16" t="s">
        <v>607</v>
      </c>
      <c r="B49" s="18" t="s">
        <v>29</v>
      </c>
      <c r="C49" s="17">
        <v>-2496</v>
      </c>
      <c r="D49" s="18" t="s">
        <v>29</v>
      </c>
      <c r="E49" s="18" t="s">
        <v>29</v>
      </c>
      <c r="F49" s="18" t="s">
        <v>29</v>
      </c>
      <c r="G49" s="16"/>
    </row>
    <row r="50" spans="1:7" x14ac:dyDescent="0.25">
      <c r="A50" s="16" t="s">
        <v>606</v>
      </c>
      <c r="B50" s="17">
        <v>32</v>
      </c>
      <c r="C50" s="18" t="s">
        <v>29</v>
      </c>
      <c r="D50" s="18" t="s">
        <v>29</v>
      </c>
      <c r="E50" s="18" t="s">
        <v>29</v>
      </c>
      <c r="F50" s="18" t="s">
        <v>29</v>
      </c>
      <c r="G50" s="16"/>
    </row>
    <row r="51" spans="1:7" x14ac:dyDescent="0.25">
      <c r="A51" s="16" t="s">
        <v>605</v>
      </c>
      <c r="B51" s="18" t="s">
        <v>29</v>
      </c>
      <c r="C51" s="18" t="s">
        <v>29</v>
      </c>
      <c r="D51" s="18" t="s">
        <v>29</v>
      </c>
      <c r="E51" s="17">
        <v>1</v>
      </c>
      <c r="F51" s="18" t="s">
        <v>29</v>
      </c>
      <c r="G51" s="16"/>
    </row>
    <row r="52" spans="1:7" x14ac:dyDescent="0.25">
      <c r="A52" s="16" t="s">
        <v>53</v>
      </c>
      <c r="B52" s="17">
        <v>6978</v>
      </c>
      <c r="C52" s="17">
        <v>81746</v>
      </c>
      <c r="D52" s="17">
        <v>113757</v>
      </c>
      <c r="E52" s="17">
        <v>15424</v>
      </c>
      <c r="F52" s="17">
        <v>47156</v>
      </c>
      <c r="G52" s="16"/>
    </row>
    <row r="53" spans="1:7" x14ac:dyDescent="0.25">
      <c r="A53" s="16" t="s">
        <v>604</v>
      </c>
      <c r="B53" s="17">
        <v>40687</v>
      </c>
      <c r="C53" s="17">
        <v>30285</v>
      </c>
      <c r="D53" s="17">
        <v>14191</v>
      </c>
      <c r="E53" s="17">
        <v>-8541</v>
      </c>
      <c r="F53" s="17">
        <v>21461</v>
      </c>
      <c r="G53" s="16"/>
    </row>
    <row r="54" spans="1:7" x14ac:dyDescent="0.25">
      <c r="A54" s="16" t="s">
        <v>603</v>
      </c>
      <c r="B54" s="17">
        <v>69776</v>
      </c>
      <c r="C54" s="17">
        <v>39491</v>
      </c>
      <c r="D54" s="17">
        <v>25300</v>
      </c>
      <c r="E54" s="17">
        <v>33841</v>
      </c>
      <c r="F54" s="17">
        <v>12380</v>
      </c>
      <c r="G54" s="16"/>
    </row>
    <row r="55" spans="1:7" x14ac:dyDescent="0.25">
      <c r="A55" s="16" t="s">
        <v>602</v>
      </c>
      <c r="B55" s="17">
        <v>110463</v>
      </c>
      <c r="C55" s="17">
        <v>69776</v>
      </c>
      <c r="D55" s="17">
        <v>39491</v>
      </c>
      <c r="E55" s="17">
        <v>25300</v>
      </c>
      <c r="F55" s="17">
        <v>33841</v>
      </c>
      <c r="G55" s="16"/>
    </row>
    <row r="56" spans="1:7" x14ac:dyDescent="0.25">
      <c r="A56" s="16" t="s">
        <v>601</v>
      </c>
      <c r="B56" s="17">
        <v>2360</v>
      </c>
      <c r="C56" s="17">
        <v>7917</v>
      </c>
      <c r="D56" s="17">
        <v>4234</v>
      </c>
      <c r="E56" s="17">
        <v>2738</v>
      </c>
      <c r="F56" s="17">
        <v>2149</v>
      </c>
      <c r="G56"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6BDA2-B172-4F44-963A-BAE7AA3B11B8}">
  <sheetPr codeName="Sheet13"/>
  <dimension ref="B2:G21"/>
  <sheetViews>
    <sheetView zoomScale="190" zoomScaleNormal="190" workbookViewId="0">
      <selection activeCell="C20" sqref="C20:G20"/>
    </sheetView>
  </sheetViews>
  <sheetFormatPr defaultRowHeight="13.2" x14ac:dyDescent="0.25"/>
  <cols>
    <col min="1" max="1" width="3.21875" customWidth="1"/>
    <col min="2" max="2" width="23.44140625" customWidth="1"/>
  </cols>
  <sheetData>
    <row r="2" spans="2:7" x14ac:dyDescent="0.25">
      <c r="B2" s="3" t="s">
        <v>65</v>
      </c>
    </row>
    <row r="4" spans="2:7" x14ac:dyDescent="0.25">
      <c r="C4" s="6" t="s">
        <v>4</v>
      </c>
      <c r="D4" s="5"/>
      <c r="E4" s="5"/>
      <c r="F4" s="5"/>
      <c r="G4" s="5"/>
    </row>
    <row r="5" spans="2:7" x14ac:dyDescent="0.25">
      <c r="B5" s="7" t="s">
        <v>64</v>
      </c>
      <c r="C5" s="7">
        <v>2021</v>
      </c>
      <c r="D5" s="7">
        <f>C5-1</f>
        <v>2020</v>
      </c>
      <c r="E5" s="7">
        <f>D5-1</f>
        <v>2019</v>
      </c>
      <c r="F5" s="7">
        <f>E5-1</f>
        <v>2018</v>
      </c>
      <c r="G5" s="7">
        <f>F5-1</f>
        <v>2017</v>
      </c>
    </row>
    <row r="6" spans="2:7" x14ac:dyDescent="0.25">
      <c r="B6" s="3" t="s">
        <v>549</v>
      </c>
      <c r="C6" s="1">
        <f ca="1">IFERROR(INDEX(INDIRECT($B6&amp;"!$A$9:$J$67"),MATCH($C$4,INDIRECT($B6&amp;"!$A$9:$A$67"),0),MATCH(C$5,INDIRECT($B6&amp;"!$A$9:$F$9"),0)),"")</f>
        <v>12.61</v>
      </c>
      <c r="D6" s="1">
        <f ca="1">IFERROR(INDEX(INDIRECT($B6&amp;"!$A$9:$J$67"),MATCH($C$4,INDIRECT($B6&amp;"!$A$9:$A$67"),0),MATCH(D$5,INDIRECT($B6&amp;"!$A$9:$F$9"),0)),"")</f>
        <v>13.2</v>
      </c>
      <c r="E6" s="1">
        <f ca="1">IFERROR(INDEX(INDIRECT($B6&amp;"!$A$9:$J$67"),MATCH($C$4,INDIRECT($B6&amp;"!$A$9:$A$67"),0),MATCH(E$5,INDIRECT($B6&amp;"!$A$9:$F$9"),0)),"")</f>
        <v>12.88</v>
      </c>
      <c r="F6" s="1">
        <f ca="1">IFERROR(INDEX(INDIRECT($B6&amp;"!$A$9:$J$67"),MATCH($C$4,INDIRECT($B6&amp;"!$A$9:$A$67"),0),MATCH(F$5,INDIRECT($B6&amp;"!$A$9:$F$9"),0)),"")</f>
        <v>19.12</v>
      </c>
      <c r="G6" s="1">
        <f ca="1">IFERROR(INDEX(INDIRECT($B6&amp;"!$A$9:$J$67"),MATCH($C$4,INDIRECT($B6&amp;"!$A$9:$A$67"),0),MATCH(G$5,INDIRECT($B6&amp;"!$A$9:$F$9"),0)),"")</f>
        <v>17.41</v>
      </c>
    </row>
    <row r="7" spans="2:7" x14ac:dyDescent="0.25">
      <c r="B7" s="3" t="s">
        <v>550</v>
      </c>
      <c r="C7" s="1">
        <f t="shared" ref="C7:G10" ca="1" si="0">IFERROR(INDEX(INDIRECT($B7&amp;"!$A$9:$J$67"),MATCH($C$4,INDIRECT($B7&amp;"!$A$9:$A$67"),0),MATCH(C$5,INDIRECT($B7&amp;"!$A$9:$F$9"),0)),"")</f>
        <v>-23.21</v>
      </c>
      <c r="D7" s="1">
        <f t="shared" ca="1" si="0"/>
        <v>-26.34</v>
      </c>
      <c r="E7" s="1" t="str">
        <f t="shared" ca="1" si="0"/>
        <v>AvgEqty&lt;0</v>
      </c>
      <c r="F7" s="1" t="str">
        <f t="shared" ca="1" si="0"/>
        <v>-</v>
      </c>
      <c r="G7" s="1" t="str">
        <f t="shared" ca="1" si="0"/>
        <v/>
      </c>
    </row>
    <row r="8" spans="2:7" x14ac:dyDescent="0.25">
      <c r="B8" s="3" t="s">
        <v>551</v>
      </c>
      <c r="C8" s="1">
        <f t="shared" ca="1" si="0"/>
        <v>-7.06</v>
      </c>
      <c r="D8" s="1">
        <f t="shared" ca="1" si="0"/>
        <v>-31.1</v>
      </c>
      <c r="E8" s="1">
        <f t="shared" ca="1" si="0"/>
        <v>10.6</v>
      </c>
      <c r="F8" s="1">
        <f t="shared" ca="1" si="0"/>
        <v>3.09</v>
      </c>
      <c r="G8" s="1" t="str">
        <f t="shared" ca="1" si="0"/>
        <v/>
      </c>
    </row>
    <row r="9" spans="2:7" x14ac:dyDescent="0.25">
      <c r="B9" s="3" t="s">
        <v>552</v>
      </c>
      <c r="C9" s="1">
        <f t="shared" ca="1" si="0"/>
        <v>13.64</v>
      </c>
      <c r="D9" s="1">
        <f t="shared" ca="1" si="0"/>
        <v>13.39</v>
      </c>
      <c r="E9" s="1">
        <f t="shared" ca="1" si="0"/>
        <v>16.39</v>
      </c>
      <c r="F9" s="1">
        <f t="shared" ca="1" si="0"/>
        <v>17.34</v>
      </c>
      <c r="G9" s="1">
        <f t="shared" ca="1" si="0"/>
        <v>21.07</v>
      </c>
    </row>
    <row r="10" spans="2:7" x14ac:dyDescent="0.25">
      <c r="B10" s="3" t="s">
        <v>553</v>
      </c>
      <c r="C10" s="1">
        <f t="shared" ca="1" si="0"/>
        <v>4.4800000000000004</v>
      </c>
      <c r="D10" s="1" t="str">
        <f t="shared" ca="1" si="0"/>
        <v>-</v>
      </c>
      <c r="E10" s="1">
        <f t="shared" ca="1" si="0"/>
        <v>-8.01</v>
      </c>
      <c r="F10" s="1" t="str">
        <f t="shared" ca="1" si="0"/>
        <v>-</v>
      </c>
      <c r="G10" s="1" t="str">
        <f t="shared" ca="1" si="0"/>
        <v/>
      </c>
    </row>
    <row r="11" spans="2:7" x14ac:dyDescent="0.25">
      <c r="B11" s="2" t="s">
        <v>63</v>
      </c>
      <c r="C11" s="8">
        <f ca="1">AVERAGE(C6:C10)</f>
        <v>9.2000000000000165E-2</v>
      </c>
      <c r="D11" s="8">
        <f ca="1">AVERAGE(D6:D10)</f>
        <v>-7.7125000000000004</v>
      </c>
      <c r="E11" s="8">
        <f ca="1">AVERAGE(E6:E10)</f>
        <v>7.9650000000000016</v>
      </c>
      <c r="F11" s="8">
        <f ca="1">AVERAGE(F6:F10)</f>
        <v>13.183333333333332</v>
      </c>
      <c r="G11" s="8">
        <f ca="1">AVERAGE(G6:G10)</f>
        <v>19.240000000000002</v>
      </c>
    </row>
    <row r="13" spans="2:7" x14ac:dyDescent="0.25">
      <c r="B13" s="3" t="s">
        <v>11</v>
      </c>
      <c r="C13">
        <v>7.3419999999999987</v>
      </c>
      <c r="D13">
        <v>8.73</v>
      </c>
      <c r="E13">
        <v>5.84</v>
      </c>
      <c r="F13">
        <v>5.2625000000000002</v>
      </c>
      <c r="G13">
        <v>9.0350000000000001</v>
      </c>
    </row>
    <row r="14" spans="2:7" x14ac:dyDescent="0.25">
      <c r="B14" s="3" t="s">
        <v>10</v>
      </c>
      <c r="C14">
        <v>5.4779999999999998</v>
      </c>
      <c r="D14">
        <v>6.48</v>
      </c>
      <c r="E14">
        <v>4.04</v>
      </c>
      <c r="F14">
        <v>4.5266666666666664</v>
      </c>
      <c r="G14">
        <v>6.4450000000000003</v>
      </c>
    </row>
    <row r="15" spans="2:7" x14ac:dyDescent="0.25">
      <c r="B15" s="3" t="s">
        <v>60</v>
      </c>
      <c r="C15">
        <v>227.27272727272728</v>
      </c>
      <c r="D15">
        <v>224.27035330261137</v>
      </c>
      <c r="E15">
        <v>177.83191230207063</v>
      </c>
      <c r="F15">
        <v>205.3445850914205</v>
      </c>
      <c r="G15">
        <v>178.48410757946212</v>
      </c>
    </row>
    <row r="16" spans="2:7" x14ac:dyDescent="0.25">
      <c r="B16" s="3" t="s">
        <v>16</v>
      </c>
      <c r="C16">
        <v>0.58599999999999997</v>
      </c>
      <c r="D16">
        <v>0.43</v>
      </c>
      <c r="E16">
        <v>0.65499999999999992</v>
      </c>
      <c r="F16">
        <v>0.48749999999999999</v>
      </c>
      <c r="G16">
        <v>0.82000000000000006</v>
      </c>
    </row>
    <row r="17" spans="2:7" x14ac:dyDescent="0.25">
      <c r="B17" s="3" t="s">
        <v>27</v>
      </c>
      <c r="C17">
        <v>7.0000000000000007E-2</v>
      </c>
      <c r="D17">
        <v>0.13</v>
      </c>
      <c r="E17">
        <v>0.34666666666666668</v>
      </c>
      <c r="F17">
        <v>8.5000000000000006E-2</v>
      </c>
    </row>
    <row r="18" spans="2:7" x14ac:dyDescent="0.25">
      <c r="B18" s="3" t="s">
        <v>85</v>
      </c>
      <c r="C18">
        <v>47.46</v>
      </c>
      <c r="D18">
        <v>26.98</v>
      </c>
      <c r="E18">
        <v>0.48</v>
      </c>
      <c r="F18">
        <v>1.7250000000000001</v>
      </c>
      <c r="G18">
        <v>0</v>
      </c>
    </row>
    <row r="19" spans="2:7" x14ac:dyDescent="0.25">
      <c r="B19" s="3" t="s">
        <v>62</v>
      </c>
      <c r="C19">
        <f>1+C17</f>
        <v>1.07</v>
      </c>
      <c r="D19">
        <f>1+D17</f>
        <v>1.1299999999999999</v>
      </c>
      <c r="E19">
        <f>1+E17</f>
        <v>1.3466666666666667</v>
      </c>
      <c r="F19">
        <f>1+F17</f>
        <v>1.085</v>
      </c>
    </row>
    <row r="20" spans="2:7" x14ac:dyDescent="0.25">
      <c r="B20" s="3" t="s">
        <v>66</v>
      </c>
      <c r="C20">
        <f ca="1">C11/100</f>
        <v>9.2000000000000165E-4</v>
      </c>
      <c r="D20">
        <f t="shared" ref="D20:G20" ca="1" si="1">D11/100</f>
        <v>-7.7124999999999999E-2</v>
      </c>
      <c r="E20">
        <f t="shared" ca="1" si="1"/>
        <v>7.9650000000000012E-2</v>
      </c>
      <c r="F20">
        <f t="shared" ca="1" si="1"/>
        <v>0.13183333333333333</v>
      </c>
      <c r="G20">
        <f t="shared" ca="1" si="1"/>
        <v>0.19240000000000002</v>
      </c>
    </row>
    <row r="21" spans="2:7" x14ac:dyDescent="0.25">
      <c r="B21" t="s">
        <v>17</v>
      </c>
      <c r="C21">
        <v>8.27</v>
      </c>
      <c r="D21">
        <v>7.1225000000000005</v>
      </c>
      <c r="E21">
        <v>7.3550000000000004</v>
      </c>
      <c r="F21">
        <v>6.0024999999999995</v>
      </c>
      <c r="G21">
        <v>7.86</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5FC3FE6-41E8-4E0A-903A-AAA670CA75BE}">
          <x14:formula1>
            <xm:f>LMAT!$A$10:$A$35</xm:f>
          </x14:formula1>
          <xm:sqref>C4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BD3A1-E09B-452F-A62F-3B64EE72CDAE}">
  <sheetPr codeName="Sheet6"/>
  <dimension ref="A4:G39"/>
  <sheetViews>
    <sheetView workbookViewId="0">
      <selection activeCell="B9" sqref="B9"/>
    </sheetView>
  </sheetViews>
  <sheetFormatPr defaultRowHeight="13.2" x14ac:dyDescent="0.25"/>
  <cols>
    <col min="1" max="1" width="50" style="15" customWidth="1"/>
    <col min="2" max="196" width="12" style="15" customWidth="1"/>
    <col min="197" max="16384" width="8.88671875" style="15"/>
  </cols>
  <sheetData>
    <row r="4" spans="1:7" x14ac:dyDescent="0.25">
      <c r="A4" s="24" t="s">
        <v>0</v>
      </c>
    </row>
    <row r="5" spans="1:7" ht="21" x14ac:dyDescent="0.4">
      <c r="A5" s="23" t="s">
        <v>118</v>
      </c>
    </row>
    <row r="7" spans="1:7" x14ac:dyDescent="0.25">
      <c r="A7" s="22" t="s">
        <v>1</v>
      </c>
    </row>
    <row r="9" spans="1:7" x14ac:dyDescent="0.25">
      <c r="B9" s="15">
        <f>YEAR(B10)</f>
        <v>2021</v>
      </c>
      <c r="C9" s="15">
        <f>YEAR(C10)</f>
        <v>2020</v>
      </c>
      <c r="D9" s="15">
        <f>YEAR(D10)</f>
        <v>2019</v>
      </c>
      <c r="E9" s="15">
        <f>YEAR(E10)</f>
        <v>2018</v>
      </c>
      <c r="F9" s="15">
        <f>YEAR(F10)</f>
        <v>2017</v>
      </c>
    </row>
    <row r="10" spans="1:7" x14ac:dyDescent="0.25">
      <c r="A10" s="19" t="s">
        <v>2</v>
      </c>
      <c r="B10" s="20" t="s">
        <v>82</v>
      </c>
      <c r="C10" s="20" t="s">
        <v>81</v>
      </c>
      <c r="D10" s="20" t="s">
        <v>80</v>
      </c>
      <c r="E10" s="20" t="s">
        <v>84</v>
      </c>
      <c r="F10" s="20" t="s">
        <v>83</v>
      </c>
      <c r="G10" s="19"/>
    </row>
    <row r="11" spans="1:7" x14ac:dyDescent="0.25">
      <c r="A11" s="16" t="s">
        <v>3</v>
      </c>
      <c r="B11" s="25">
        <v>9.86</v>
      </c>
      <c r="C11" s="25">
        <v>9.59</v>
      </c>
      <c r="D11" s="25">
        <v>10.51</v>
      </c>
      <c r="E11" s="25">
        <v>16.420000000000002</v>
      </c>
      <c r="F11" s="25">
        <v>15.05</v>
      </c>
      <c r="G11" s="16"/>
    </row>
    <row r="12" spans="1:7" x14ac:dyDescent="0.25">
      <c r="A12" s="16" t="s">
        <v>4</v>
      </c>
      <c r="B12" s="25">
        <v>12.61</v>
      </c>
      <c r="C12" s="26">
        <v>13.2</v>
      </c>
      <c r="D12" s="25">
        <v>12.88</v>
      </c>
      <c r="E12" s="25">
        <v>19.12</v>
      </c>
      <c r="F12" s="25">
        <v>17.41</v>
      </c>
      <c r="G12" s="16"/>
    </row>
    <row r="13" spans="1:7" x14ac:dyDescent="0.25">
      <c r="A13" s="16" t="s">
        <v>5</v>
      </c>
      <c r="B13" s="25">
        <v>15.67</v>
      </c>
      <c r="C13" s="25">
        <v>15.74</v>
      </c>
      <c r="D13" s="25">
        <v>15.22</v>
      </c>
      <c r="E13" s="25">
        <v>23.51</v>
      </c>
      <c r="F13" s="26">
        <v>21.4</v>
      </c>
      <c r="G13" s="16"/>
    </row>
    <row r="14" spans="1:7" x14ac:dyDescent="0.25">
      <c r="A14" s="16" t="s">
        <v>6</v>
      </c>
      <c r="B14" s="25">
        <v>25.64</v>
      </c>
      <c r="C14" s="25">
        <v>24.46</v>
      </c>
      <c r="D14" s="25">
        <v>20.440000000000001</v>
      </c>
      <c r="E14" s="25">
        <v>28.78</v>
      </c>
      <c r="F14" s="25">
        <v>23.01</v>
      </c>
      <c r="G14" s="16"/>
    </row>
    <row r="15" spans="1:7" x14ac:dyDescent="0.25">
      <c r="A15" s="16" t="s">
        <v>7</v>
      </c>
      <c r="B15" s="25">
        <v>21.52</v>
      </c>
      <c r="C15" s="25">
        <v>22.43</v>
      </c>
      <c r="D15" s="25">
        <v>17.27</v>
      </c>
      <c r="E15" s="25">
        <v>19.34</v>
      </c>
      <c r="F15" s="25">
        <v>18.62</v>
      </c>
      <c r="G15" s="16"/>
    </row>
    <row r="16" spans="1:7" x14ac:dyDescent="0.25">
      <c r="A16" s="16" t="s">
        <v>8</v>
      </c>
      <c r="B16" s="17">
        <v>316443</v>
      </c>
      <c r="C16" s="17">
        <v>320130</v>
      </c>
      <c r="D16" s="17">
        <v>244743</v>
      </c>
      <c r="E16" s="17">
        <v>218567</v>
      </c>
      <c r="F16" s="17">
        <v>238456</v>
      </c>
      <c r="G16" s="16"/>
    </row>
    <row r="18" spans="1:7" x14ac:dyDescent="0.25">
      <c r="A18" s="19" t="s">
        <v>9</v>
      </c>
      <c r="B18" s="20" t="s">
        <v>82</v>
      </c>
      <c r="C18" s="20" t="s">
        <v>81</v>
      </c>
      <c r="D18" s="20" t="s">
        <v>80</v>
      </c>
      <c r="E18" s="20" t="s">
        <v>84</v>
      </c>
      <c r="F18" s="20" t="s">
        <v>83</v>
      </c>
      <c r="G18" s="19"/>
    </row>
    <row r="19" spans="1:7" x14ac:dyDescent="0.25">
      <c r="A19" s="16" t="s">
        <v>10</v>
      </c>
      <c r="B19" s="25">
        <v>4.1100000000000003</v>
      </c>
      <c r="C19" s="25">
        <v>1.85</v>
      </c>
      <c r="D19" s="25">
        <v>2.36</v>
      </c>
      <c r="E19" s="25">
        <v>3.22</v>
      </c>
      <c r="F19" s="26">
        <v>4.3</v>
      </c>
      <c r="G19" s="16"/>
    </row>
    <row r="20" spans="1:7" x14ac:dyDescent="0.25">
      <c r="A20" s="16" t="s">
        <v>11</v>
      </c>
      <c r="B20" s="25">
        <v>6.41</v>
      </c>
      <c r="C20" s="25">
        <v>3.75</v>
      </c>
      <c r="D20" s="25">
        <v>4.42</v>
      </c>
      <c r="E20" s="25">
        <v>4.76</v>
      </c>
      <c r="F20" s="25">
        <v>6.09</v>
      </c>
      <c r="G20" s="16"/>
    </row>
    <row r="21" spans="1:7" x14ac:dyDescent="0.25">
      <c r="A21" s="16" t="s">
        <v>12</v>
      </c>
      <c r="B21" s="25">
        <v>40.32</v>
      </c>
      <c r="C21" s="25">
        <v>27.34</v>
      </c>
      <c r="D21" s="25">
        <v>37.83</v>
      </c>
      <c r="E21" s="25">
        <v>48.51</v>
      </c>
      <c r="F21" s="25">
        <v>53.14</v>
      </c>
      <c r="G21" s="16"/>
    </row>
    <row r="23" spans="1:7" x14ac:dyDescent="0.25">
      <c r="A23" s="19" t="s">
        <v>13</v>
      </c>
      <c r="B23" s="20" t="s">
        <v>82</v>
      </c>
      <c r="C23" s="20" t="s">
        <v>81</v>
      </c>
    </row>
    <row r="24" spans="1:7" x14ac:dyDescent="0.25">
      <c r="A24" s="16" t="s">
        <v>26</v>
      </c>
      <c r="B24" s="18" t="s">
        <v>29</v>
      </c>
      <c r="C24" s="25">
        <v>0.21</v>
      </c>
    </row>
    <row r="25" spans="1:7" x14ac:dyDescent="0.25">
      <c r="A25" s="16" t="s">
        <v>27</v>
      </c>
      <c r="B25" s="18" t="s">
        <v>29</v>
      </c>
      <c r="C25" s="25">
        <v>0.22</v>
      </c>
    </row>
    <row r="26" spans="1:7" x14ac:dyDescent="0.25">
      <c r="A26" s="16" t="s">
        <v>14</v>
      </c>
      <c r="B26" s="25">
        <v>18.010000000000002</v>
      </c>
      <c r="C26" s="25">
        <v>25.67</v>
      </c>
    </row>
    <row r="28" spans="1:7" x14ac:dyDescent="0.25">
      <c r="A28" s="19" t="s">
        <v>15</v>
      </c>
      <c r="B28" s="20" t="s">
        <v>82</v>
      </c>
      <c r="C28" s="20" t="s">
        <v>81</v>
      </c>
      <c r="D28" s="20" t="s">
        <v>80</v>
      </c>
      <c r="E28" s="20" t="s">
        <v>84</v>
      </c>
      <c r="F28" s="20" t="s">
        <v>83</v>
      </c>
      <c r="G28" s="19"/>
    </row>
    <row r="29" spans="1:7" x14ac:dyDescent="0.25">
      <c r="A29" s="16" t="s">
        <v>16</v>
      </c>
      <c r="B29" s="25">
        <v>0.56999999999999995</v>
      </c>
      <c r="C29" s="25">
        <v>0.57999999999999996</v>
      </c>
      <c r="D29" s="25">
        <v>0.69</v>
      </c>
      <c r="E29" s="25">
        <v>0.76</v>
      </c>
      <c r="F29" s="25">
        <v>0.88</v>
      </c>
      <c r="G29" s="16"/>
    </row>
    <row r="30" spans="1:7" x14ac:dyDescent="0.25">
      <c r="A30" s="16" t="s">
        <v>17</v>
      </c>
      <c r="B30" s="25">
        <v>7.88</v>
      </c>
      <c r="C30" s="25">
        <v>7.14</v>
      </c>
      <c r="D30" s="25">
        <v>7.26</v>
      </c>
      <c r="E30" s="25">
        <v>6.87</v>
      </c>
      <c r="F30" s="25">
        <v>7.16</v>
      </c>
      <c r="G30" s="16"/>
    </row>
    <row r="31" spans="1:7" x14ac:dyDescent="0.25">
      <c r="A31" s="16" t="s">
        <v>18</v>
      </c>
      <c r="B31" s="25">
        <v>1.1599999999999999</v>
      </c>
      <c r="C31" s="25">
        <v>1.06</v>
      </c>
      <c r="D31" s="25">
        <v>1.1200000000000001</v>
      </c>
      <c r="E31" s="25">
        <v>1.31</v>
      </c>
      <c r="F31" s="25">
        <v>1.49</v>
      </c>
      <c r="G31" s="16"/>
    </row>
    <row r="32" spans="1:7" x14ac:dyDescent="0.25">
      <c r="A32" s="16" t="s">
        <v>19</v>
      </c>
      <c r="B32" s="25">
        <v>65.239999999999995</v>
      </c>
      <c r="C32" s="25">
        <v>51.63</v>
      </c>
      <c r="D32" s="25">
        <v>54.07</v>
      </c>
      <c r="E32" s="25">
        <v>64.47</v>
      </c>
      <c r="F32" s="25">
        <v>73.09</v>
      </c>
      <c r="G32" s="16"/>
    </row>
    <row r="33" spans="1:7" x14ac:dyDescent="0.25">
      <c r="A33" s="16" t="s">
        <v>20</v>
      </c>
      <c r="B33" s="25">
        <v>9.1199999999999992</v>
      </c>
      <c r="C33" s="25">
        <v>8.18</v>
      </c>
      <c r="D33" s="25">
        <v>7.85</v>
      </c>
      <c r="E33" s="25">
        <v>8.24</v>
      </c>
      <c r="F33" s="25">
        <v>10.86</v>
      </c>
      <c r="G33" s="16"/>
    </row>
    <row r="34" spans="1:7" x14ac:dyDescent="0.25">
      <c r="A34" s="16" t="s">
        <v>21</v>
      </c>
      <c r="B34" s="25">
        <v>9.6199999999999992</v>
      </c>
      <c r="C34" s="25">
        <v>8.6300000000000008</v>
      </c>
      <c r="D34" s="26">
        <v>8.1</v>
      </c>
      <c r="E34" s="25">
        <v>7.97</v>
      </c>
      <c r="F34" s="25">
        <v>9.89</v>
      </c>
      <c r="G34" s="16"/>
    </row>
    <row r="35" spans="1:7" x14ac:dyDescent="0.25">
      <c r="A35" s="16" t="s">
        <v>22</v>
      </c>
      <c r="B35" s="26">
        <v>7.6</v>
      </c>
      <c r="C35" s="25">
        <v>6.69</v>
      </c>
      <c r="D35" s="25">
        <v>6.15</v>
      </c>
      <c r="E35" s="25">
        <v>4.6500000000000004</v>
      </c>
      <c r="F35" s="25">
        <v>4.6500000000000004</v>
      </c>
      <c r="G35" s="16"/>
    </row>
    <row r="37" spans="1:7" x14ac:dyDescent="0.25">
      <c r="A37" s="19" t="s">
        <v>23</v>
      </c>
      <c r="B37" s="20" t="s">
        <v>82</v>
      </c>
      <c r="C37" s="20" t="s">
        <v>81</v>
      </c>
      <c r="D37" s="20" t="s">
        <v>80</v>
      </c>
      <c r="E37" s="20" t="s">
        <v>84</v>
      </c>
      <c r="F37" s="20" t="s">
        <v>83</v>
      </c>
      <c r="G37" s="19"/>
    </row>
    <row r="38" spans="1:7" x14ac:dyDescent="0.25">
      <c r="A38" s="16" t="s">
        <v>24</v>
      </c>
      <c r="B38" s="25">
        <v>1.66</v>
      </c>
      <c r="C38" s="25">
        <v>1.71</v>
      </c>
      <c r="D38" s="25">
        <v>0.72</v>
      </c>
      <c r="E38" s="17">
        <v>1</v>
      </c>
      <c r="F38" s="25">
        <v>1.21</v>
      </c>
      <c r="G38" s="16"/>
    </row>
    <row r="39" spans="1:7" x14ac:dyDescent="0.25">
      <c r="A39" s="16" t="s">
        <v>25</v>
      </c>
      <c r="B39" s="25">
        <v>11.59</v>
      </c>
      <c r="C39" s="25">
        <v>8.41</v>
      </c>
      <c r="D39" s="25">
        <v>7.35</v>
      </c>
      <c r="E39" s="25">
        <v>6.64</v>
      </c>
      <c r="F39" s="26">
        <v>5.7</v>
      </c>
      <c r="G39" s="16"/>
    </row>
  </sheetData>
  <sheetProtection formatCells="0" formatColumns="0" formatRows="0" insertColumns="0" insertRows="0" insertHyperlinks="0" deleteColumns="0"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SILK_ratios</vt:lpstr>
      <vt:lpstr>Charts</vt:lpstr>
      <vt:lpstr>SILK_BS_CS</vt:lpstr>
      <vt:lpstr>SILK_IS_CS</vt:lpstr>
      <vt:lpstr>SILK_IS</vt:lpstr>
      <vt:lpstr>SILK_BS</vt:lpstr>
      <vt:lpstr>SILK_CFS</vt:lpstr>
      <vt:lpstr>Peer_avg</vt:lpstr>
      <vt:lpstr>LMAT</vt:lpstr>
      <vt:lpstr>LUNG</vt:lpstr>
      <vt:lpstr>ANGO</vt:lpstr>
      <vt:lpstr>ATRI</vt:lpstr>
      <vt:lpstr>NARI</vt:lpstr>
      <vt:lpstr>Industry_3841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David Moore</cp:lastModifiedBy>
  <dcterms:created xsi:type="dcterms:W3CDTF">2020-01-31T23:43:28Z</dcterms:created>
  <dcterms:modified xsi:type="dcterms:W3CDTF">2022-09-28T22:33:23Z</dcterms:modified>
  <cp:category/>
</cp:coreProperties>
</file>