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David Moore\Dropbox\LMU_teaching\FNCE_3415\Fall_20\Mod1_Basic_Excel\"/>
    </mc:Choice>
  </mc:AlternateContent>
  <xr:revisionPtr revIDLastSave="0" documentId="13_ncr:1_{6C24CE18-0478-4688-9820-E8B0F04FDEC8}" xr6:coauthVersionLast="45" xr6:coauthVersionMax="45" xr10:uidLastSave="{00000000-0000-0000-0000-000000000000}"/>
  <bookViews>
    <workbookView xWindow="28680" yWindow="-120" windowWidth="29040" windowHeight="15840" tabRatio="763" firstSheet="1" activeTab="13" xr2:uid="{00000000-000D-0000-FFFF-FFFF00000000}"/>
  </bookViews>
  <sheets>
    <sheet name="Navigation" sheetId="1" r:id="rId1"/>
    <sheet name="SelectData" sheetId="12" r:id="rId2"/>
    <sheet name="Exercise1" sheetId="13" r:id="rId3"/>
    <sheet name="Exercise2" sheetId="15" r:id="rId4"/>
    <sheet name="Exercise3" sheetId="97" r:id="rId5"/>
    <sheet name="Exercise4" sheetId="98" r:id="rId6"/>
    <sheet name="Exercise4_answers" sheetId="103" r:id="rId7"/>
    <sheet name="Exercise5" sheetId="99" r:id="rId8"/>
    <sheet name="Exercise6" sheetId="100" r:id="rId9"/>
    <sheet name="Exercise6_answers" sheetId="104" r:id="rId10"/>
    <sheet name="Exercise7" sheetId="101" r:id="rId11"/>
    <sheet name="Exercise7_answers" sheetId="105" r:id="rId12"/>
    <sheet name="Exercise8" sheetId="102" r:id="rId13"/>
    <sheet name="Exercise8_answers" sheetId="106" r:id="rId14"/>
  </sheets>
  <definedNames>
    <definedName name="_xlnm._FilterDatabase" localSheetId="5" hidden="1">Exercise4!#REF!</definedName>
    <definedName name="_xlnm._FilterDatabase" localSheetId="6" hidden="1">Exercise4_answers!#REF!</definedName>
    <definedName name="CIQWBGuid" hidden="1">"d0998759-8ba7-4210-8fa6-7a4a90d99731"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43011.9007060185</definedName>
    <definedName name="IQ_QTD" hidden="1">750000</definedName>
    <definedName name="IQ_TODAY" hidden="1">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C24" i="106" l="1"/>
  <c r="F10" i="106"/>
  <c r="G8" i="106"/>
  <c r="G10" i="106" s="1"/>
  <c r="F8" i="106"/>
  <c r="E8" i="106"/>
  <c r="E10" i="106" s="1"/>
  <c r="D8" i="106"/>
  <c r="D10" i="106" s="1"/>
  <c r="C8" i="106"/>
  <c r="C10" i="106" s="1"/>
  <c r="D5" i="106"/>
  <c r="B4" i="106"/>
  <c r="D11" i="102"/>
  <c r="E11" i="102"/>
  <c r="F11" i="102"/>
  <c r="G11" i="102"/>
  <c r="C11" i="102"/>
  <c r="H14" i="105"/>
  <c r="H15" i="105"/>
  <c r="H16" i="105"/>
  <c r="H13" i="105"/>
  <c r="H6" i="105"/>
  <c r="H7" i="105"/>
  <c r="H8" i="105"/>
  <c r="H5" i="105"/>
  <c r="D41" i="104"/>
  <c r="G41" i="104"/>
  <c r="G30" i="104"/>
  <c r="D32" i="104"/>
  <c r="D31" i="104"/>
  <c r="D30" i="104"/>
  <c r="B26" i="104"/>
  <c r="B27" i="104" s="1"/>
  <c r="B28" i="104" s="1"/>
  <c r="B29" i="104" s="1"/>
  <c r="B25" i="104"/>
  <c r="F18" i="104"/>
  <c r="F17" i="104"/>
  <c r="D19" i="104"/>
  <c r="D18" i="104"/>
  <c r="D17" i="104"/>
  <c r="C40" i="104"/>
  <c r="C39" i="104"/>
  <c r="C38" i="104"/>
  <c r="C37" i="104"/>
  <c r="C36" i="104"/>
  <c r="C7" i="104"/>
  <c r="I15" i="103"/>
  <c r="I16" i="103" s="1"/>
  <c r="I21" i="103" s="1"/>
  <c r="K14" i="103"/>
  <c r="J14" i="103"/>
  <c r="J15" i="103" s="1"/>
  <c r="I14" i="103"/>
  <c r="H14" i="103"/>
  <c r="H15" i="103" s="1"/>
  <c r="H16" i="103" s="1"/>
  <c r="H21" i="103" s="1"/>
  <c r="G14" i="103"/>
  <c r="L8" i="103"/>
  <c r="M8" i="103" s="1"/>
  <c r="M12" i="103" s="1"/>
  <c r="J32" i="103"/>
  <c r="I32" i="103"/>
  <c r="H32" i="103"/>
  <c r="G32" i="103"/>
  <c r="F32" i="103"/>
  <c r="J31" i="103"/>
  <c r="I31" i="103"/>
  <c r="H31" i="103"/>
  <c r="G31" i="103"/>
  <c r="F31" i="103"/>
  <c r="J30" i="103"/>
  <c r="I30" i="103"/>
  <c r="H30" i="103"/>
  <c r="G30" i="103"/>
  <c r="F30" i="103"/>
  <c r="J29" i="103"/>
  <c r="I29" i="103"/>
  <c r="H29" i="103"/>
  <c r="G29" i="103"/>
  <c r="F29" i="103"/>
  <c r="J28" i="103"/>
  <c r="I28" i="103"/>
  <c r="H28" i="103"/>
  <c r="G28" i="103"/>
  <c r="F28" i="103"/>
  <c r="J27" i="103"/>
  <c r="I27" i="103"/>
  <c r="H27" i="103"/>
  <c r="G27" i="103"/>
  <c r="F25" i="103"/>
  <c r="G25" i="103" s="1"/>
  <c r="H25" i="103" s="1"/>
  <c r="I25" i="103" s="1"/>
  <c r="J25" i="103" s="1"/>
  <c r="K25" i="103" s="1"/>
  <c r="L25" i="103" s="1"/>
  <c r="M25" i="103" s="1"/>
  <c r="N25" i="103" s="1"/>
  <c r="O25" i="103" s="1"/>
  <c r="O20" i="103"/>
  <c r="N20" i="103"/>
  <c r="M20" i="103"/>
  <c r="L20" i="103"/>
  <c r="K20" i="103"/>
  <c r="J10" i="103"/>
  <c r="I10" i="103"/>
  <c r="H10" i="103"/>
  <c r="G10" i="103"/>
  <c r="F10" i="103"/>
  <c r="F14" i="103" s="1"/>
  <c r="K8" i="103"/>
  <c r="K12" i="103" s="1"/>
  <c r="G7" i="103"/>
  <c r="H7" i="103" s="1"/>
  <c r="I7" i="103" s="1"/>
  <c r="J7" i="103" s="1"/>
  <c r="K7" i="103" s="1"/>
  <c r="L7" i="103" s="1"/>
  <c r="M7" i="103" s="1"/>
  <c r="N7" i="103" s="1"/>
  <c r="O7" i="103" s="1"/>
  <c r="E11" i="106" l="1"/>
  <c r="E12" i="106" s="1"/>
  <c r="E14" i="106" s="1"/>
  <c r="C12" i="106"/>
  <c r="C14" i="106" s="1"/>
  <c r="C11" i="106"/>
  <c r="G11" i="106"/>
  <c r="G12" i="106" s="1"/>
  <c r="G14" i="106" s="1"/>
  <c r="D11" i="106"/>
  <c r="D12" i="106" s="1"/>
  <c r="D14" i="106" s="1"/>
  <c r="E5" i="106"/>
  <c r="F5" i="106" s="1"/>
  <c r="F11" i="106"/>
  <c r="F12" i="106" s="1"/>
  <c r="F14" i="106" s="1"/>
  <c r="F19" i="104"/>
  <c r="L12" i="103"/>
  <c r="L13" i="103"/>
  <c r="L19" i="103"/>
  <c r="L18" i="103" s="1"/>
  <c r="L9" i="103"/>
  <c r="L10" i="103" s="1"/>
  <c r="L14" i="103" s="1"/>
  <c r="L15" i="103" s="1"/>
  <c r="L16" i="103" s="1"/>
  <c r="L21" i="103" s="1"/>
  <c r="M13" i="103"/>
  <c r="G15" i="103"/>
  <c r="G16" i="103" s="1"/>
  <c r="G21" i="103" s="1"/>
  <c r="K15" i="103"/>
  <c r="K16" i="103" s="1"/>
  <c r="J16" i="103"/>
  <c r="J21" i="103" s="1"/>
  <c r="M9" i="103"/>
  <c r="M10" i="103" s="1"/>
  <c r="M14" i="103" s="1"/>
  <c r="M15" i="103" s="1"/>
  <c r="M16" i="103" s="1"/>
  <c r="N8" i="103"/>
  <c r="M19" i="103"/>
  <c r="M18" i="103" s="1"/>
  <c r="F15" i="103"/>
  <c r="F16" i="103" s="1"/>
  <c r="F21" i="103" s="1"/>
  <c r="K13" i="103"/>
  <c r="K9" i="103"/>
  <c r="K10" i="103" s="1"/>
  <c r="K19" i="103"/>
  <c r="K18" i="103" s="1"/>
  <c r="C7" i="100"/>
  <c r="G5" i="106" l="1"/>
  <c r="C23" i="106"/>
  <c r="C26" i="106"/>
  <c r="C25" i="106"/>
  <c r="M21" i="103"/>
  <c r="N12" i="103"/>
  <c r="N13" i="103"/>
  <c r="K21" i="103"/>
  <c r="N9" i="103"/>
  <c r="N10" i="103" s="1"/>
  <c r="O8" i="103"/>
  <c r="N19" i="103"/>
  <c r="N18" i="103" s="1"/>
  <c r="B4" i="102"/>
  <c r="E10" i="102"/>
  <c r="G8" i="102"/>
  <c r="G10" i="102" s="1"/>
  <c r="F8" i="102"/>
  <c r="F10" i="102" s="1"/>
  <c r="E8" i="102"/>
  <c r="D8" i="102"/>
  <c r="D10" i="102" s="1"/>
  <c r="C8" i="102"/>
  <c r="C10" i="102" s="1"/>
  <c r="D5" i="102"/>
  <c r="E5" i="102" s="1"/>
  <c r="F5" i="102" s="1"/>
  <c r="G5" i="102" s="1"/>
  <c r="O13" i="103" l="1"/>
  <c r="O12" i="103"/>
  <c r="N14" i="103"/>
  <c r="O9" i="103"/>
  <c r="O10" i="103" s="1"/>
  <c r="O19" i="103"/>
  <c r="O18" i="103" s="1"/>
  <c r="F12" i="102"/>
  <c r="F14" i="102" s="1"/>
  <c r="C12" i="102"/>
  <c r="C14" i="102" s="1"/>
  <c r="G12" i="102"/>
  <c r="G14" i="102" s="1"/>
  <c r="D12" i="102"/>
  <c r="D14" i="102" s="1"/>
  <c r="E12" i="102"/>
  <c r="E14" i="102" s="1"/>
  <c r="N15" i="103" l="1"/>
  <c r="N16" i="103" s="1"/>
  <c r="N21" i="103" s="1"/>
  <c r="O14" i="103"/>
  <c r="C40" i="100"/>
  <c r="C39" i="100"/>
  <c r="C38" i="100"/>
  <c r="C37" i="100"/>
  <c r="C36" i="100"/>
  <c r="G38" i="99"/>
  <c r="F38" i="99"/>
  <c r="E38" i="99"/>
  <c r="D38" i="99"/>
  <c r="C38" i="99"/>
  <c r="G37" i="99"/>
  <c r="F37" i="99"/>
  <c r="E37" i="99"/>
  <c r="D37" i="99"/>
  <c r="C37" i="99"/>
  <c r="G36" i="99"/>
  <c r="F36" i="99"/>
  <c r="E36" i="99"/>
  <c r="D36" i="99"/>
  <c r="C36" i="99"/>
  <c r="G35" i="99"/>
  <c r="F35" i="99"/>
  <c r="E35" i="99"/>
  <c r="D35" i="99"/>
  <c r="C35" i="99"/>
  <c r="G34" i="99"/>
  <c r="F34" i="99"/>
  <c r="E34" i="99"/>
  <c r="D34" i="99"/>
  <c r="C34" i="99"/>
  <c r="O15" i="103" l="1"/>
  <c r="O16" i="103" s="1"/>
  <c r="O21" i="103" s="1"/>
  <c r="L27" i="98"/>
  <c r="M27" i="98" s="1"/>
  <c r="N27" i="98" s="1"/>
  <c r="O27" i="98" s="1"/>
  <c r="L28" i="98"/>
  <c r="M28" i="98" s="1"/>
  <c r="N28" i="98" s="1"/>
  <c r="O28" i="98" s="1"/>
  <c r="L29" i="98"/>
  <c r="M29" i="98" s="1"/>
  <c r="N29" i="98" s="1"/>
  <c r="O29" i="98" s="1"/>
  <c r="L30" i="98"/>
  <c r="M30" i="98" s="1"/>
  <c r="N30" i="98" s="1"/>
  <c r="O30" i="98" s="1"/>
  <c r="L31" i="98"/>
  <c r="M31" i="98" s="1"/>
  <c r="L32" i="98"/>
  <c r="M32" i="98" s="1"/>
  <c r="N32" i="98" s="1"/>
  <c r="O32" i="98" s="1"/>
  <c r="J32" i="98"/>
  <c r="I32" i="98"/>
  <c r="H32" i="98"/>
  <c r="G32" i="98"/>
  <c r="F32" i="98"/>
  <c r="J31" i="98"/>
  <c r="I31" i="98"/>
  <c r="H31" i="98"/>
  <c r="G31" i="98"/>
  <c r="F31" i="98"/>
  <c r="J30" i="98"/>
  <c r="I30" i="98"/>
  <c r="H30" i="98"/>
  <c r="G30" i="98"/>
  <c r="F30" i="98"/>
  <c r="J29" i="98"/>
  <c r="I29" i="98"/>
  <c r="H29" i="98"/>
  <c r="G29" i="98"/>
  <c r="F29" i="98"/>
  <c r="J28" i="98"/>
  <c r="I28" i="98"/>
  <c r="H28" i="98"/>
  <c r="G28" i="98"/>
  <c r="F28" i="98"/>
  <c r="J27" i="98"/>
  <c r="I27" i="98"/>
  <c r="H27" i="98"/>
  <c r="G27" i="98"/>
  <c r="F25" i="98"/>
  <c r="G25" i="98" s="1"/>
  <c r="H25" i="98" s="1"/>
  <c r="I25" i="98" s="1"/>
  <c r="J25" i="98" s="1"/>
  <c r="K25" i="98" s="1"/>
  <c r="L25" i="98" s="1"/>
  <c r="M25" i="98" s="1"/>
  <c r="N25" i="98" s="1"/>
  <c r="O25" i="98" s="1"/>
  <c r="J10" i="98"/>
  <c r="I10" i="98"/>
  <c r="H10" i="98"/>
  <c r="G10" i="98"/>
  <c r="F10" i="98"/>
  <c r="F14" i="98" s="1"/>
  <c r="K8" i="98"/>
  <c r="K20" i="98" s="1"/>
  <c r="G7" i="98"/>
  <c r="H7" i="98" s="1"/>
  <c r="I7" i="98" s="1"/>
  <c r="J7" i="98" s="1"/>
  <c r="K7" i="98" s="1"/>
  <c r="L7" i="98" s="1"/>
  <c r="M7" i="98" s="1"/>
  <c r="N7" i="98" s="1"/>
  <c r="O7" i="98" s="1"/>
  <c r="G21" i="98"/>
  <c r="K13" i="98"/>
  <c r="J21" i="98"/>
  <c r="I21" i="98"/>
  <c r="H21" i="98"/>
  <c r="L19" i="98"/>
  <c r="K12" i="98" l="1"/>
  <c r="L18" i="98"/>
  <c r="K19" i="98"/>
  <c r="K18" i="98" s="1"/>
  <c r="K21" i="98" s="1"/>
  <c r="F15" i="98"/>
  <c r="F16" i="98" s="1"/>
  <c r="F21" i="98" s="1"/>
  <c r="M20" i="98"/>
  <c r="M19" i="98"/>
  <c r="M18" i="98" s="1"/>
  <c r="N31" i="98"/>
  <c r="K9" i="98"/>
  <c r="K10" i="98" s="1"/>
  <c r="L20" i="98"/>
  <c r="L21" i="98" s="1"/>
  <c r="N19" i="98" l="1"/>
  <c r="N18" i="98" s="1"/>
  <c r="O31" i="98"/>
  <c r="O19" i="98" s="1"/>
  <c r="O18" i="98" s="1"/>
  <c r="M21" i="98"/>
  <c r="N20" i="98"/>
  <c r="O20" i="98"/>
  <c r="N21" i="98" l="1"/>
  <c r="O21" i="98"/>
</calcChain>
</file>

<file path=xl/sharedStrings.xml><?xml version="1.0" encoding="utf-8"?>
<sst xmlns="http://schemas.openxmlformats.org/spreadsheetml/2006/main" count="2190" uniqueCount="159">
  <si>
    <t>#</t>
  </si>
  <si>
    <t>start</t>
  </si>
  <si>
    <t>finish</t>
  </si>
  <si>
    <t>a</t>
  </si>
  <si>
    <t>select me!</t>
  </si>
  <si>
    <t>Select the blue shaded cells only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</si>
  <si>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</si>
  <si>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</si>
  <si>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</si>
  <si>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</si>
  <si>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</si>
  <si>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</si>
  <si>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</si>
  <si>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</si>
  <si>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</si>
  <si>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</si>
  <si>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</si>
  <si>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</si>
  <si>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</si>
  <si>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</si>
  <si>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</si>
  <si>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exercise 1</t>
  </si>
  <si>
    <t>exercise 2</t>
  </si>
  <si>
    <t>exercise 3</t>
  </si>
  <si>
    <t>GENTEX (GNTX) DISCOUNTED CASH FLOWS MODEL</t>
  </si>
  <si>
    <t>Fiscal year ends in December USD in millions except per share data.</t>
  </si>
  <si>
    <t>FORECASTING CASH FLOWS</t>
  </si>
  <si>
    <t>Historical</t>
  </si>
  <si>
    <t>Projected</t>
  </si>
  <si>
    <t>Net sales</t>
  </si>
  <si>
    <t>Cost of goods sold</t>
  </si>
  <si>
    <t>Gross Profit</t>
  </si>
  <si>
    <t>Engineering, research &amp; development expenses</t>
  </si>
  <si>
    <t>Selling, general &amp; administrative expenses</t>
  </si>
  <si>
    <t>EBIT</t>
  </si>
  <si>
    <t>Taxes</t>
  </si>
  <si>
    <t>Tax-effected EBIT</t>
  </si>
  <si>
    <t>Depreciation and amortization</t>
  </si>
  <si>
    <t>Capex</t>
  </si>
  <si>
    <t>Change in Net Working Capital</t>
  </si>
  <si>
    <t>Unlevered free cash flows</t>
  </si>
  <si>
    <t>Assumptions</t>
  </si>
  <si>
    <t>Sales Growth</t>
  </si>
  <si>
    <t>COGS (as % of revenues)</t>
  </si>
  <si>
    <t>Engineering, R&amp;D expenses (as % of revenues)</t>
  </si>
  <si>
    <t>SG&amp;A expenses (as % of revenues)</t>
  </si>
  <si>
    <t>Capex (as % of revenues)</t>
  </si>
  <si>
    <t>Depreciation and amortization (as % of capex)</t>
  </si>
  <si>
    <t>Use Ctrl C and Ctrl V to fill in the formulas from 2019 to 2022 for the green area</t>
  </si>
  <si>
    <t>Use Freeze Panes to keep columns A-E locked and rows 1-7 locked</t>
  </si>
  <si>
    <t>Use Ctrl R to fill in the formulas for the pink area</t>
  </si>
  <si>
    <t>Use Ctrl C and Ctrl V (or Ctrl R) to fill in the formulas for the yellow area</t>
  </si>
  <si>
    <t>What problem does it create? Undo with Ctrl Z</t>
  </si>
  <si>
    <t>(Ctrl C, select where you want to copy to, then Alt E S F)</t>
  </si>
  <si>
    <t>Try to Copy and Paste Special Formulas instead</t>
  </si>
  <si>
    <t>Convert all formulas in the grey area to values by using Paste Special Values</t>
  </si>
  <si>
    <t>(Ctrl C, Alt E S V)</t>
  </si>
  <si>
    <t>Apply the formatting from 2018 to the other years by using Paste Special Formats</t>
  </si>
  <si>
    <t>(Ctrl C, Alt E S T)</t>
  </si>
  <si>
    <t>FirstColumn</t>
  </si>
  <si>
    <t>Last Column</t>
  </si>
  <si>
    <t>1) delete the red columns and rows</t>
  </si>
  <si>
    <t xml:space="preserve">2) Autofit column B and H </t>
  </si>
  <si>
    <t>3) Set column A width to 2.5</t>
  </si>
  <si>
    <t>exercise: (Use keyboard shortcuts)</t>
  </si>
  <si>
    <t>1) Insert a column after every blue column and a row after every blue row</t>
  </si>
  <si>
    <t>2) Bold and place a bottom border the headers</t>
  </si>
  <si>
    <t>3) Format the numbers to two decimals, comma separator, and negative numbers in parentheses</t>
  </si>
  <si>
    <t>4) Add a sheet, move it after this sheet and name it Blank_Sheet</t>
  </si>
  <si>
    <t xml:space="preserve">exercise : </t>
  </si>
  <si>
    <t>1) group the columns and rows in red, collapse them, expand them, and then ungroup them</t>
  </si>
  <si>
    <t>COMPLETE THE FOLLOWING:</t>
  </si>
  <si>
    <t>2) Add a comment to cell Q5 saying "This is a comment. Comments are cool. Stay in school."</t>
  </si>
  <si>
    <t>Using Cell References in Formulas</t>
  </si>
  <si>
    <t>Calculating Total Costs</t>
  </si>
  <si>
    <t>(relative references)</t>
  </si>
  <si>
    <t>Costs</t>
  </si>
  <si>
    <t>Quantity</t>
  </si>
  <si>
    <t>Fixed</t>
  </si>
  <si>
    <t>Variable</t>
  </si>
  <si>
    <t xml:space="preserve">Total </t>
  </si>
  <si>
    <t>Compounding interest</t>
  </si>
  <si>
    <t>(absolute references)</t>
  </si>
  <si>
    <t>Rate</t>
  </si>
  <si>
    <t>Principal</t>
  </si>
  <si>
    <t>Years</t>
  </si>
  <si>
    <t>Final Balance</t>
  </si>
  <si>
    <t>Price times Quantity equals Revenue</t>
  </si>
  <si>
    <t>(mixed references)</t>
  </si>
  <si>
    <t>Price</t>
  </si>
  <si>
    <t>Fill in the following using proper references. You should only need to fill in the first cell and then copy that formula to remaining cells.</t>
  </si>
  <si>
    <t>This is a Table of Random Numbers</t>
  </si>
  <si>
    <t>3) Center the title over the entire table using center over selection.</t>
  </si>
  <si>
    <t>Company Name:</t>
  </si>
  <si>
    <t>Current Date:</t>
  </si>
  <si>
    <t>Silk Road Medical</t>
  </si>
  <si>
    <t xml:space="preserve">1) Create a header in cell C7 that reads "DCF Valuation for Silk Road Medical as of 9/10/2019". The header in C7 should update if I change the values in C2 or C3. </t>
  </si>
  <si>
    <t xml:space="preserve">2) Use TVM formulas to calculate the blank entries below. </t>
  </si>
  <si>
    <t>PV and FV</t>
  </si>
  <si>
    <t>PV</t>
  </si>
  <si>
    <t>FV</t>
  </si>
  <si>
    <t>Annual interest rate</t>
  </si>
  <si>
    <t>Payment amount per month</t>
  </si>
  <si>
    <t>Life of loan</t>
  </si>
  <si>
    <t>Payment made at the beginning of each period</t>
  </si>
  <si>
    <t>Rate per month</t>
  </si>
  <si>
    <t>Number of payments</t>
  </si>
  <si>
    <t>NPV</t>
  </si>
  <si>
    <t>Annual discount rate</t>
  </si>
  <si>
    <t>Cash outflow on 12/31/14</t>
  </si>
  <si>
    <t>Cash inflow on 12/31/15</t>
  </si>
  <si>
    <t>Cash inflow on 12/31/16</t>
  </si>
  <si>
    <t>Cash inflow on 12/31/17</t>
  </si>
  <si>
    <t>Cash inflow on 12/31/18</t>
  </si>
  <si>
    <t>Cash inflow on 12/31/19</t>
  </si>
  <si>
    <t>NPV on 12/31/2014</t>
  </si>
  <si>
    <t>NPV on 12/31/2013</t>
  </si>
  <si>
    <t>XNPV</t>
  </si>
  <si>
    <t>NPV on 12/31/2014 (use XNPV)</t>
  </si>
  <si>
    <t>Initial investment expenditure</t>
  </si>
  <si>
    <t>Internal Rate of Return</t>
  </si>
  <si>
    <t>IRR</t>
  </si>
  <si>
    <t>XIRR</t>
  </si>
  <si>
    <t>NPV on 4/12/2014</t>
  </si>
  <si>
    <t>New title</t>
  </si>
  <si>
    <t>Combine IF and AND functions to answer this question:</t>
  </si>
  <si>
    <t>Criteria: If on the job 5 years or more AND received an 8 or higher for a performance rating, output a salary reflecting a 5% raise, otherwise, output "No raise"</t>
  </si>
  <si>
    <t>Employee</t>
  </si>
  <si>
    <t>Age</t>
  </si>
  <si>
    <t>Salary</t>
  </si>
  <si>
    <t xml:space="preserve">Years at Company </t>
  </si>
  <si>
    <t>Performance Rating</t>
  </si>
  <si>
    <t>New salary</t>
  </si>
  <si>
    <t>A</t>
  </si>
  <si>
    <t>B</t>
  </si>
  <si>
    <t>C</t>
  </si>
  <si>
    <t>D</t>
  </si>
  <si>
    <t>Combine IF and OR functions to answer this question:</t>
  </si>
  <si>
    <t>Criteria: If on the job 5 years or more OR received an 8 or higher for a performance rating, output a salary reflecting a 5% raise, otherwise, output "No raise"</t>
  </si>
  <si>
    <t>Input Company Name:</t>
  </si>
  <si>
    <t>Lemonade Co.</t>
  </si>
  <si>
    <t>Tax rate</t>
  </si>
  <si>
    <t>Revenues</t>
  </si>
  <si>
    <t>Cost of Goods Sold</t>
  </si>
  <si>
    <t>Operating costs</t>
  </si>
  <si>
    <t>Pretax Profit</t>
  </si>
  <si>
    <t>Net Profit</t>
  </si>
  <si>
    <t>Basic Shares Outstanding</t>
  </si>
  <si>
    <t>Basic EPS</t>
  </si>
  <si>
    <t>Exit year</t>
  </si>
  <si>
    <t>Select a metric:</t>
  </si>
  <si>
    <t>Accomplish using:</t>
  </si>
  <si>
    <t>Combination formulas:</t>
  </si>
  <si>
    <t>HLOOKUP w/ MATCH</t>
  </si>
  <si>
    <t>VLOOKUP w/MATCH</t>
  </si>
  <si>
    <t>OFFSET w/ MATCH</t>
  </si>
  <si>
    <t>INDEX w/ MATCH</t>
  </si>
  <si>
    <t>Create dynamic lookup formulas below that will look up the metric and year listed in cell C17 and C16. Change the metric to check if your formula works properly.</t>
  </si>
  <si>
    <t>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</si>
</sst>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  <numFmt numFmtId="164" formatCode="0&quot;A&quot;"/>
    <numFmt numFmtId="165" formatCode="0&quot;E&quot;"/>
    <numFmt numFmtId="166" formatCode="&quot;$&quot;#,##0.0_);\(&quot;$&quot;#,##0.0\)"/>
    <numFmt numFmtId="167" formatCode="#,##0.0_);\(#,##0.0\)"/>
    <numFmt numFmtId="168" formatCode="0.0%_);\(0.0%\)"/>
    <numFmt numFmtId="169" formatCode="0.0%"/>
    <numFmt numFmtId="170" formatCode="0\ &quot;years&quot;"/>
    <numFmt numFmtId="171" formatCode="#,##0.0_);\(#,##0.0\);@_)"/>
    <numFmt numFmtId="172" formatCode="mm/dd/yy;@"/>
  </numFmts>
  <fonts count="35" x14ac:knownFonts="1">
    <font>
      <sz val="10"/>
      <name val="Gill Sans MT"/>
    </font>
    <font>
      <sz val="11"/>
      <color theme="1"/>
      <name val="Calibri"/>
      <family val="2"/>
      <scheme val="minor"/>
    </font>
    <font>
      <sz val="10"/>
      <name val="Gill Sans MT"/>
      <family val="2"/>
    </font>
    <font>
      <sz val="8"/>
      <name val="Gill Sans MT"/>
      <family val="2"/>
    </font>
    <font>
      <b/>
      <sz val="10"/>
      <name val="Gill Sans MT"/>
      <family val="2"/>
    </font>
    <font>
      <sz val="10"/>
      <name val="Gill Sans MT"/>
      <family val="2"/>
    </font>
    <font>
      <b/>
      <sz val="12"/>
      <name val="Gill Sans MT"/>
      <family val="2"/>
    </font>
    <font>
      <sz val="12"/>
      <name val="Gill Sans MT"/>
      <family val="2"/>
    </font>
    <font>
      <b/>
      <sz val="12"/>
      <name val="Gill Sans MT"/>
      <family val="2"/>
    </font>
    <font>
      <b/>
      <sz val="10"/>
      <name val="Gill Sans MT"/>
      <family val="2"/>
    </font>
    <font>
      <b/>
      <sz val="10"/>
      <color rgb="FFFF0000"/>
      <name val="Gill Sans MT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1"/>
      <color rgb="FF0070C0"/>
      <name val="Times New Roman"/>
      <family val="1"/>
    </font>
    <font>
      <sz val="11"/>
      <color rgb="FF0070C0"/>
      <name val="Times New Roman"/>
      <family val="1"/>
    </font>
    <font>
      <b/>
      <sz val="11"/>
      <name val="Times New Roman"/>
      <family val="1"/>
    </font>
    <font>
      <sz val="11"/>
      <color rgb="FF00B05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12"/>
      <name val="Gill Sans MT"/>
      <family val="2"/>
    </font>
    <font>
      <sz val="10"/>
      <color rgb="FF0070C0"/>
      <name val="Gill Sans MT"/>
      <family val="2"/>
    </font>
    <font>
      <sz val="11"/>
      <color theme="0"/>
      <name val="Segoe UI"/>
      <family val="2"/>
    </font>
    <font>
      <b/>
      <i/>
      <sz val="11"/>
      <color theme="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1"/>
      <color rgb="FF1D08FF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5DA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21" fillId="0" borderId="0" applyFill="0"/>
  </cellStyleXfs>
  <cellXfs count="142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4" fillId="0" borderId="0" xfId="0" applyFont="1"/>
    <xf numFmtId="0" fontId="6" fillId="0" borderId="0" xfId="0" applyFont="1"/>
    <xf numFmtId="43" fontId="0" fillId="0" borderId="0" xfId="1" applyFont="1"/>
    <xf numFmtId="0" fontId="7" fillId="0" borderId="0" xfId="0" applyFont="1"/>
    <xf numFmtId="43" fontId="0" fillId="3" borderId="0" xfId="1" applyFont="1" applyFill="1"/>
    <xf numFmtId="0" fontId="4" fillId="3" borderId="0" xfId="0" applyFont="1" applyFill="1"/>
    <xf numFmtId="0" fontId="4" fillId="0" borderId="0" xfId="0" applyFont="1" applyFill="1"/>
    <xf numFmtId="43" fontId="2" fillId="0" borderId="0" xfId="1" applyFill="1"/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Fill="1"/>
    <xf numFmtId="43" fontId="10" fillId="0" borderId="0" xfId="1" applyFont="1" applyFill="1"/>
    <xf numFmtId="43" fontId="5" fillId="0" borderId="0" xfId="1" applyFont="1" applyFill="1"/>
    <xf numFmtId="0" fontId="11" fillId="0" borderId="0" xfId="2" applyFont="1"/>
    <xf numFmtId="0" fontId="12" fillId="0" borderId="0" xfId="2" applyFont="1"/>
    <xf numFmtId="0" fontId="13" fillId="0" borderId="0" xfId="2" applyFont="1"/>
    <xf numFmtId="0" fontId="14" fillId="4" borderId="0" xfId="2" applyFont="1" applyFill="1" applyAlignment="1">
      <alignment horizontal="centerContinuous"/>
    </xf>
    <xf numFmtId="0" fontId="15" fillId="4" borderId="0" xfId="2" applyFont="1" applyFill="1" applyAlignment="1">
      <alignment horizontal="centerContinuous"/>
    </xf>
    <xf numFmtId="0" fontId="11" fillId="0" borderId="1" xfId="2" applyFont="1" applyBorder="1" applyAlignment="1">
      <alignment horizontal="centerContinuous"/>
    </xf>
    <xf numFmtId="0" fontId="11" fillId="0" borderId="2" xfId="2" applyFont="1" applyBorder="1" applyAlignment="1">
      <alignment horizontal="centerContinuous"/>
    </xf>
    <xf numFmtId="0" fontId="11" fillId="0" borderId="3" xfId="2" applyFont="1" applyBorder="1" applyAlignment="1">
      <alignment horizontal="centerContinuous"/>
    </xf>
    <xf numFmtId="164" fontId="16" fillId="0" borderId="4" xfId="2" applyNumberFormat="1" applyFont="1" applyBorder="1" applyAlignment="1">
      <alignment horizontal="center"/>
    </xf>
    <xf numFmtId="164" fontId="11" fillId="0" borderId="4" xfId="2" applyNumberFormat="1" applyFont="1" applyBorder="1" applyAlignment="1">
      <alignment horizontal="center"/>
    </xf>
    <xf numFmtId="164" fontId="11" fillId="0" borderId="5" xfId="2" applyNumberFormat="1" applyFont="1" applyBorder="1" applyAlignment="1">
      <alignment horizontal="center"/>
    </xf>
    <xf numFmtId="165" fontId="11" fillId="0" borderId="4" xfId="2" applyNumberFormat="1" applyFont="1" applyBorder="1" applyAlignment="1">
      <alignment horizontal="center"/>
    </xf>
    <xf numFmtId="166" fontId="17" fillId="0" borderId="0" xfId="2" applyNumberFormat="1" applyFont="1" applyBorder="1"/>
    <xf numFmtId="166" fontId="17" fillId="0" borderId="6" xfId="2" applyNumberFormat="1" applyFont="1" applyBorder="1"/>
    <xf numFmtId="167" fontId="17" fillId="0" borderId="0" xfId="2" applyNumberFormat="1" applyFont="1"/>
    <xf numFmtId="167" fontId="17" fillId="0" borderId="6" xfId="2" applyNumberFormat="1" applyFont="1" applyBorder="1"/>
    <xf numFmtId="167" fontId="12" fillId="0" borderId="0" xfId="2" applyNumberFormat="1" applyFont="1"/>
    <xf numFmtId="167" fontId="18" fillId="0" borderId="0" xfId="2" applyNumberFormat="1" applyFont="1"/>
    <xf numFmtId="167" fontId="18" fillId="0" borderId="6" xfId="2" applyNumberFormat="1" applyFont="1" applyBorder="1"/>
    <xf numFmtId="167" fontId="19" fillId="0" borderId="0" xfId="2" applyNumberFormat="1" applyFont="1"/>
    <xf numFmtId="167" fontId="19" fillId="0" borderId="6" xfId="2" applyNumberFormat="1" applyFont="1" applyBorder="1"/>
    <xf numFmtId="0" fontId="12" fillId="0" borderId="0" xfId="2" applyFont="1" applyBorder="1"/>
    <xf numFmtId="167" fontId="17" fillId="0" borderId="0" xfId="2" applyNumberFormat="1" applyFont="1" applyBorder="1"/>
    <xf numFmtId="167" fontId="12" fillId="0" borderId="0" xfId="2" applyNumberFormat="1" applyFont="1" applyBorder="1"/>
    <xf numFmtId="0" fontId="11" fillId="0" borderId="4" xfId="2" applyFont="1" applyBorder="1"/>
    <xf numFmtId="9" fontId="17" fillId="0" borderId="0" xfId="2" applyNumberFormat="1" applyFont="1" applyBorder="1"/>
    <xf numFmtId="167" fontId="20" fillId="0" borderId="0" xfId="2" applyNumberFormat="1" applyFont="1" applyBorder="1"/>
    <xf numFmtId="167" fontId="20" fillId="0" borderId="6" xfId="2" applyNumberFormat="1" applyFont="1" applyBorder="1"/>
    <xf numFmtId="0" fontId="12" fillId="0" borderId="4" xfId="2" applyFont="1" applyBorder="1"/>
    <xf numFmtId="0" fontId="11" fillId="0" borderId="0" xfId="2" applyFont="1" applyBorder="1"/>
    <xf numFmtId="166" fontId="18" fillId="0" borderId="0" xfId="2" applyNumberFormat="1" applyFont="1" applyBorder="1"/>
    <xf numFmtId="166" fontId="18" fillId="0" borderId="6" xfId="2" applyNumberFormat="1" applyFont="1" applyBorder="1"/>
    <xf numFmtId="0" fontId="12" fillId="0" borderId="0" xfId="2" applyFont="1" applyFill="1" applyBorder="1"/>
    <xf numFmtId="167" fontId="20" fillId="0" borderId="0" xfId="2" applyNumberFormat="1" applyFont="1"/>
    <xf numFmtId="0" fontId="18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11" fillId="0" borderId="5" xfId="2" applyFont="1" applyBorder="1" applyAlignment="1">
      <alignment horizontal="center"/>
    </xf>
    <xf numFmtId="168" fontId="12" fillId="0" borderId="0" xfId="2" applyNumberFormat="1" applyFont="1"/>
    <xf numFmtId="168" fontId="12" fillId="0" borderId="6" xfId="2" applyNumberFormat="1" applyFont="1" applyBorder="1"/>
    <xf numFmtId="168" fontId="17" fillId="0" borderId="0" xfId="2" applyNumberFormat="1" applyFont="1"/>
    <xf numFmtId="166" fontId="12" fillId="6" borderId="0" xfId="2" applyNumberFormat="1" applyFont="1" applyFill="1" applyBorder="1"/>
    <xf numFmtId="167" fontId="12" fillId="6" borderId="0" xfId="2" applyNumberFormat="1" applyFont="1" applyFill="1"/>
    <xf numFmtId="167" fontId="11" fillId="6" borderId="0" xfId="2" applyNumberFormat="1" applyFont="1" applyFill="1"/>
    <xf numFmtId="167" fontId="12" fillId="7" borderId="0" xfId="2" applyNumberFormat="1" applyFont="1" applyFill="1" applyBorder="1"/>
    <xf numFmtId="167" fontId="18" fillId="8" borderId="4" xfId="2" applyNumberFormat="1" applyFont="1" applyFill="1" applyBorder="1"/>
    <xf numFmtId="167" fontId="18" fillId="8" borderId="5" xfId="2" applyNumberFormat="1" applyFont="1" applyFill="1" applyBorder="1"/>
    <xf numFmtId="167" fontId="20" fillId="8" borderId="0" xfId="2" applyNumberFormat="1" applyFont="1" applyFill="1" applyBorder="1"/>
    <xf numFmtId="167" fontId="20" fillId="8" borderId="6" xfId="2" applyNumberFormat="1" applyFont="1" applyFill="1" applyBorder="1"/>
    <xf numFmtId="167" fontId="20" fillId="8" borderId="4" xfId="2" applyNumberFormat="1" applyFont="1" applyFill="1" applyBorder="1"/>
    <xf numFmtId="167" fontId="20" fillId="8" borderId="5" xfId="2" applyNumberFormat="1" applyFont="1" applyFill="1" applyBorder="1"/>
    <xf numFmtId="167" fontId="20" fillId="0" borderId="0" xfId="2" applyNumberFormat="1" applyFont="1" applyFill="1" applyBorder="1"/>
    <xf numFmtId="167" fontId="12" fillId="0" borderId="0" xfId="2" applyNumberFormat="1" applyFont="1" applyFill="1" applyBorder="1"/>
    <xf numFmtId="166" fontId="18" fillId="0" borderId="0" xfId="2" applyNumberFormat="1" applyFont="1" applyFill="1" applyBorder="1"/>
    <xf numFmtId="9" fontId="12" fillId="5" borderId="0" xfId="2" applyNumberFormat="1" applyFont="1" applyFill="1"/>
    <xf numFmtId="0" fontId="2" fillId="0" borderId="0" xfId="0" applyFont="1" applyFill="1"/>
    <xf numFmtId="0" fontId="23" fillId="0" borderId="0" xfId="0" applyFont="1" applyFill="1"/>
    <xf numFmtId="0" fontId="2" fillId="0" borderId="0" xfId="0" applyFont="1"/>
    <xf numFmtId="0" fontId="24" fillId="0" borderId="0" xfId="0" applyFont="1"/>
    <xf numFmtId="0" fontId="25" fillId="9" borderId="12" xfId="0" applyFont="1" applyFill="1" applyBorder="1"/>
    <xf numFmtId="0" fontId="26" fillId="9" borderId="12" xfId="0" applyFont="1" applyFill="1" applyBorder="1"/>
    <xf numFmtId="0" fontId="27" fillId="10" borderId="0" xfId="0" applyFont="1" applyFill="1"/>
    <xf numFmtId="0" fontId="28" fillId="10" borderId="0" xfId="0" applyFont="1" applyFill="1"/>
    <xf numFmtId="0" fontId="27" fillId="11" borderId="7" xfId="0" applyFont="1" applyFill="1" applyBorder="1"/>
    <xf numFmtId="0" fontId="28" fillId="11" borderId="2" xfId="0" applyFont="1" applyFill="1" applyBorder="1" applyAlignment="1">
      <alignment horizontal="centerContinuous"/>
    </xf>
    <xf numFmtId="0" fontId="27" fillId="11" borderId="2" xfId="0" applyFont="1" applyFill="1" applyBorder="1" applyAlignment="1">
      <alignment horizontal="centerContinuous"/>
    </xf>
    <xf numFmtId="0" fontId="27" fillId="11" borderId="3" xfId="0" applyFont="1" applyFill="1" applyBorder="1" applyAlignment="1">
      <alignment horizontal="centerContinuous"/>
    </xf>
    <xf numFmtId="0" fontId="28" fillId="11" borderId="9" xfId="0" applyFont="1" applyFill="1" applyBorder="1" applyAlignment="1">
      <alignment horizontal="center"/>
    </xf>
    <xf numFmtId="0" fontId="28" fillId="11" borderId="10" xfId="0" applyFont="1" applyFill="1" applyBorder="1" applyAlignment="1">
      <alignment horizontal="center"/>
    </xf>
    <xf numFmtId="0" fontId="28" fillId="11" borderId="11" xfId="0" applyFont="1" applyFill="1" applyBorder="1" applyAlignment="1">
      <alignment horizontal="center"/>
    </xf>
    <xf numFmtId="0" fontId="27" fillId="11" borderId="13" xfId="0" applyFont="1" applyFill="1" applyBorder="1" applyAlignment="1">
      <alignment horizontal="center"/>
    </xf>
    <xf numFmtId="1" fontId="27" fillId="0" borderId="13" xfId="0" applyNumberFormat="1" applyFont="1" applyBorder="1" applyAlignment="1">
      <alignment horizontal="center"/>
    </xf>
    <xf numFmtId="0" fontId="28" fillId="11" borderId="13" xfId="0" applyFont="1" applyFill="1" applyBorder="1"/>
    <xf numFmtId="9" fontId="27" fillId="0" borderId="13" xfId="0" applyNumberFormat="1" applyFont="1" applyBorder="1"/>
    <xf numFmtId="0" fontId="27" fillId="0" borderId="13" xfId="0" applyFont="1" applyBorder="1"/>
    <xf numFmtId="0" fontId="27" fillId="10" borderId="0" xfId="0" applyFont="1" applyFill="1" applyAlignment="1">
      <alignment vertical="center"/>
    </xf>
    <xf numFmtId="0" fontId="28" fillId="11" borderId="1" xfId="0" applyFont="1" applyFill="1" applyBorder="1" applyAlignment="1">
      <alignment horizontal="center" vertical="center"/>
    </xf>
    <xf numFmtId="0" fontId="28" fillId="11" borderId="13" xfId="0" applyFont="1" applyFill="1" applyBorder="1" applyAlignment="1">
      <alignment horizontal="center" vertical="center" wrapText="1"/>
    </xf>
    <xf numFmtId="0" fontId="28" fillId="11" borderId="13" xfId="0" applyFont="1" applyFill="1" applyBorder="1" applyAlignment="1">
      <alignment horizontal="center"/>
    </xf>
    <xf numFmtId="0" fontId="28" fillId="11" borderId="7" xfId="0" applyFont="1" applyFill="1" applyBorder="1" applyAlignment="1">
      <alignment horizontal="center"/>
    </xf>
    <xf numFmtId="0" fontId="28" fillId="11" borderId="3" xfId="0" applyFont="1" applyFill="1" applyBorder="1" applyAlignment="1">
      <alignment horizontal="centerContinuous"/>
    </xf>
    <xf numFmtId="0" fontId="28" fillId="11" borderId="8" xfId="0" applyFont="1" applyFill="1" applyBorder="1" applyAlignment="1">
      <alignment horizontal="center"/>
    </xf>
    <xf numFmtId="0" fontId="28" fillId="11" borderId="0" xfId="0" applyFont="1" applyFill="1" applyAlignment="1">
      <alignment horizontal="center"/>
    </xf>
    <xf numFmtId="0" fontId="28" fillId="11" borderId="6" xfId="0" applyFont="1" applyFill="1" applyBorder="1" applyAlignment="1">
      <alignment horizontal="center"/>
    </xf>
    <xf numFmtId="0" fontId="27" fillId="12" borderId="13" xfId="0" applyFont="1" applyFill="1" applyBorder="1"/>
    <xf numFmtId="0" fontId="29" fillId="13" borderId="14" xfId="0" applyFont="1" applyFill="1" applyBorder="1"/>
    <xf numFmtId="14" fontId="30" fillId="13" borderId="15" xfId="0" applyNumberFormat="1" applyFont="1" applyFill="1" applyBorder="1"/>
    <xf numFmtId="0" fontId="22" fillId="0" borderId="0" xfId="0" applyFont="1"/>
    <xf numFmtId="169" fontId="29" fillId="0" borderId="0" xfId="0" applyNumberFormat="1" applyFont="1"/>
    <xf numFmtId="166" fontId="29" fillId="0" borderId="0" xfId="0" applyNumberFormat="1" applyFont="1"/>
    <xf numFmtId="170" fontId="29" fillId="0" borderId="0" xfId="0" applyNumberFormat="1" applyFont="1" applyAlignment="1">
      <alignment horizontal="right"/>
    </xf>
    <xf numFmtId="0" fontId="29" fillId="0" borderId="0" xfId="0" applyFont="1"/>
    <xf numFmtId="169" fontId="0" fillId="0" borderId="0" xfId="0" applyNumberFormat="1"/>
    <xf numFmtId="166" fontId="0" fillId="13" borderId="15" xfId="0" applyNumberFormat="1" applyFill="1" applyBorder="1"/>
    <xf numFmtId="8" fontId="22" fillId="13" borderId="15" xfId="0" applyNumberFormat="1" applyFont="1" applyFill="1" applyBorder="1"/>
    <xf numFmtId="14" fontId="0" fillId="0" borderId="0" xfId="0" applyNumberFormat="1" applyAlignment="1">
      <alignment horizontal="left"/>
    </xf>
    <xf numFmtId="166" fontId="22" fillId="13" borderId="15" xfId="0" applyNumberFormat="1" applyFont="1" applyFill="1" applyBorder="1"/>
    <xf numFmtId="169" fontId="22" fillId="13" borderId="15" xfId="0" applyNumberFormat="1" applyFont="1" applyFill="1" applyBorder="1"/>
    <xf numFmtId="171" fontId="30" fillId="0" borderId="0" xfId="0" applyNumberFormat="1" applyFont="1"/>
    <xf numFmtId="0" fontId="2" fillId="0" borderId="0" xfId="0" applyFont="1" applyFill="1" applyBorder="1"/>
    <xf numFmtId="0" fontId="31" fillId="0" borderId="16" xfId="0" applyFont="1" applyBorder="1"/>
    <xf numFmtId="0" fontId="22" fillId="0" borderId="16" xfId="0" applyFont="1" applyBorder="1"/>
    <xf numFmtId="0" fontId="32" fillId="0" borderId="0" xfId="0" applyFont="1"/>
    <xf numFmtId="167" fontId="29" fillId="13" borderId="0" xfId="0" applyNumberFormat="1" applyFont="1" applyFill="1"/>
    <xf numFmtId="166" fontId="29" fillId="13" borderId="0" xfId="0" applyNumberFormat="1" applyFont="1" applyFill="1"/>
    <xf numFmtId="166" fontId="0" fillId="0" borderId="13" xfId="0" applyNumberFormat="1" applyBorder="1" applyAlignment="1">
      <alignment horizontal="right"/>
    </xf>
    <xf numFmtId="166" fontId="0" fillId="0" borderId="0" xfId="0" applyNumberFormat="1"/>
    <xf numFmtId="167" fontId="22" fillId="0" borderId="16" xfId="0" applyNumberFormat="1" applyFont="1" applyBorder="1"/>
    <xf numFmtId="0" fontId="29" fillId="13" borderId="15" xfId="0" applyFont="1" applyFill="1" applyBorder="1"/>
    <xf numFmtId="169" fontId="30" fillId="13" borderId="17" xfId="0" applyNumberFormat="1" applyFont="1" applyFill="1" applyBorder="1"/>
    <xf numFmtId="0" fontId="0" fillId="0" borderId="10" xfId="0" applyBorder="1"/>
    <xf numFmtId="172" fontId="29" fillId="13" borderId="18" xfId="0" applyNumberFormat="1" applyFont="1" applyFill="1" applyBorder="1"/>
    <xf numFmtId="172" fontId="0" fillId="0" borderId="10" xfId="0" applyNumberFormat="1" applyBorder="1"/>
    <xf numFmtId="167" fontId="22" fillId="0" borderId="0" xfId="0" applyNumberFormat="1" applyFont="1"/>
    <xf numFmtId="167" fontId="0" fillId="0" borderId="0" xfId="0" applyNumberFormat="1"/>
    <xf numFmtId="0" fontId="33" fillId="0" borderId="0" xfId="0" applyFont="1"/>
    <xf numFmtId="7" fontId="22" fillId="0" borderId="0" xfId="0" applyNumberFormat="1" applyFont="1" applyAlignment="1">
      <alignment horizontal="right"/>
    </xf>
    <xf numFmtId="0" fontId="34" fillId="0" borderId="19" xfId="0" applyFont="1" applyBorder="1"/>
    <xf numFmtId="7" fontId="0" fillId="0" borderId="19" xfId="0" applyNumberFormat="1" applyBorder="1"/>
    <xf numFmtId="0" fontId="0" fillId="0" borderId="19" xfId="0" applyBorder="1"/>
    <xf numFmtId="7" fontId="0" fillId="0" borderId="0" xfId="0" applyNumberFormat="1"/>
    <xf numFmtId="7" fontId="0" fillId="0" borderId="20" xfId="0" applyNumberFormat="1" applyBorder="1"/>
    <xf numFmtId="7" fontId="0" fillId="0" borderId="21" xfId="0" applyNumberFormat="1" applyBorder="1"/>
    <xf numFmtId="7" fontId="0" fillId="0" borderId="22" xfId="0" applyNumberFormat="1" applyBorder="1"/>
    <xf numFmtId="7" fontId="0" fillId="0" borderId="13" xfId="0" applyNumberFormat="1" applyBorder="1"/>
    <xf numFmtId="14" fontId="0" fillId="0" borderId="0" xfId="0" applyNumberFormat="1"/>
    <xf numFmtId="0" fontId="27" fillId="10" borderId="0" xfId="0" applyFont="1" applyFill="1" applyAlignment="1">
      <alignment horizontal="left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33FF"/>
      <rgbColor rgb="00FF0000"/>
      <rgbColor rgb="0000CC00"/>
      <rgbColor rgb="00FFFF00"/>
      <rgbColor rgb="00FF9900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15</xdr:row>
      <xdr:rowOff>170815</xdr:rowOff>
    </xdr:from>
    <xdr:to>
      <xdr:col>3</xdr:col>
      <xdr:colOff>401548</xdr:colOff>
      <xdr:row>17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5CAA63-7AF4-455F-8CED-95CAE785C2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7925" y="3733165"/>
          <a:ext cx="811123" cy="368935"/>
        </a:xfrm>
        <a:prstGeom prst="rect">
          <a:avLst/>
        </a:prstGeom>
      </xdr:spPr>
    </xdr:pic>
    <xdr:clientData/>
  </xdr:twoCellAnchor>
  <xdr:twoCellAnchor>
    <xdr:from>
      <xdr:col>2</xdr:col>
      <xdr:colOff>419100</xdr:colOff>
      <xdr:row>4</xdr:row>
      <xdr:rowOff>209550</xdr:rowOff>
    </xdr:from>
    <xdr:to>
      <xdr:col>5</xdr:col>
      <xdr:colOff>63500</xdr:colOff>
      <xdr:row>6</xdr:row>
      <xdr:rowOff>153929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76D6D0-02EF-403D-B728-F0CB055867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1362075"/>
          <a:ext cx="1358900" cy="382529"/>
        </a:xfrm>
        <a:prstGeom prst="rect">
          <a:avLst/>
        </a:prstGeom>
      </xdr:spPr>
    </xdr:pic>
    <xdr:clientData/>
  </xdr:twoCellAnchor>
  <xdr:twoCellAnchor>
    <xdr:from>
      <xdr:col>3</xdr:col>
      <xdr:colOff>295274</xdr:colOff>
      <xdr:row>28</xdr:row>
      <xdr:rowOff>212090</xdr:rowOff>
    </xdr:from>
    <xdr:to>
      <xdr:col>4</xdr:col>
      <xdr:colOff>327477</xdr:colOff>
      <xdr:row>30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040221C-97AC-4125-B557-9E60BCE45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4" y="6822440"/>
          <a:ext cx="660853" cy="302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1:AQ32"/>
  <sheetViews>
    <sheetView showGridLines="0" topLeftCell="A3" workbookViewId="0">
      <selection activeCell="AM6" sqref="AM6"/>
    </sheetView>
  </sheetViews>
  <sheetFormatPr defaultColWidth="3.59765625" defaultRowHeight="16" x14ac:dyDescent="0.5"/>
  <cols>
    <col min="1" max="1" width="12.09765625" style="1" customWidth="1"/>
    <col min="2" max="19" width="3.59765625" style="1"/>
    <col min="20" max="20" width="5.3984375" style="1" bestFit="1" customWidth="1"/>
    <col min="21" max="16384" width="3.59765625" style="1"/>
  </cols>
  <sheetData>
    <row r="1" spans="2:43" x14ac:dyDescent="0.5">
      <c r="B1" s="12"/>
    </row>
    <row r="2" spans="2:43" ht="18.5" x14ac:dyDescent="0.55000000000000004">
      <c r="D2" s="11" t="s">
        <v>21</v>
      </c>
      <c r="T2" s="11" t="s">
        <v>22</v>
      </c>
    </row>
    <row r="3" spans="2:43" ht="18.5" x14ac:dyDescent="0.55000000000000004">
      <c r="T3" s="11"/>
    </row>
    <row r="5" spans="2:43" x14ac:dyDescent="0.5">
      <c r="D5" s="12" t="s">
        <v>1</v>
      </c>
      <c r="G5" s="12" t="s">
        <v>2</v>
      </c>
      <c r="T5" s="12" t="s">
        <v>1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  <c r="AB5" s="12">
        <v>1</v>
      </c>
      <c r="AE5" s="12">
        <v>12</v>
      </c>
      <c r="AF5" s="1" t="s">
        <v>0</v>
      </c>
      <c r="AG5" s="1" t="s">
        <v>0</v>
      </c>
      <c r="AH5" s="1" t="s">
        <v>0</v>
      </c>
      <c r="AI5" s="1" t="s">
        <v>0</v>
      </c>
      <c r="AJ5" s="1" t="s">
        <v>0</v>
      </c>
      <c r="AK5" s="1" t="s">
        <v>0</v>
      </c>
      <c r="AL5" s="1" t="s">
        <v>0</v>
      </c>
      <c r="AM5" s="1" t="s">
        <v>0</v>
      </c>
      <c r="AN5" s="1" t="s">
        <v>0</v>
      </c>
      <c r="AO5" s="1" t="s">
        <v>0</v>
      </c>
      <c r="AP5" s="1" t="s">
        <v>0</v>
      </c>
      <c r="AQ5" s="12" t="s">
        <v>2</v>
      </c>
    </row>
    <row r="6" spans="2:43" x14ac:dyDescent="0.5">
      <c r="D6" s="1" t="s">
        <v>0</v>
      </c>
      <c r="G6" s="1" t="s">
        <v>0</v>
      </c>
      <c r="AB6" s="1" t="s">
        <v>0</v>
      </c>
      <c r="AE6" s="1" t="s">
        <v>0</v>
      </c>
    </row>
    <row r="7" spans="2:43" x14ac:dyDescent="0.5">
      <c r="D7" s="1" t="s">
        <v>0</v>
      </c>
      <c r="G7" s="1" t="s">
        <v>0</v>
      </c>
      <c r="AB7" s="1" t="s">
        <v>0</v>
      </c>
      <c r="AE7" s="1" t="s">
        <v>0</v>
      </c>
    </row>
    <row r="8" spans="2:43" x14ac:dyDescent="0.5">
      <c r="D8" s="1" t="s">
        <v>0</v>
      </c>
      <c r="G8" s="1" t="s">
        <v>0</v>
      </c>
      <c r="AB8" s="1" t="s">
        <v>0</v>
      </c>
      <c r="AE8" s="1" t="s">
        <v>0</v>
      </c>
    </row>
    <row r="9" spans="2:43" x14ac:dyDescent="0.5">
      <c r="D9" s="1" t="s">
        <v>0</v>
      </c>
      <c r="G9" s="1" t="s">
        <v>0</v>
      </c>
      <c r="AB9" s="1" t="s">
        <v>0</v>
      </c>
      <c r="AE9" s="1" t="s">
        <v>0</v>
      </c>
    </row>
    <row r="10" spans="2:43" x14ac:dyDescent="0.5">
      <c r="D10" s="1" t="s">
        <v>0</v>
      </c>
      <c r="G10" s="1" t="s">
        <v>0</v>
      </c>
      <c r="AB10" s="1" t="s">
        <v>0</v>
      </c>
      <c r="AE10" s="1" t="s">
        <v>0</v>
      </c>
    </row>
    <row r="11" spans="2:43" x14ac:dyDescent="0.5">
      <c r="D11" s="1" t="s">
        <v>0</v>
      </c>
      <c r="G11" s="1" t="s">
        <v>0</v>
      </c>
      <c r="AB11" s="1" t="s">
        <v>0</v>
      </c>
      <c r="AE11" s="12">
        <v>11</v>
      </c>
      <c r="AF11" s="1" t="s">
        <v>0</v>
      </c>
      <c r="AG11" s="1" t="s">
        <v>0</v>
      </c>
      <c r="AH11" s="12">
        <v>10</v>
      </c>
    </row>
    <row r="12" spans="2:43" x14ac:dyDescent="0.5">
      <c r="D12" s="1" t="s">
        <v>0</v>
      </c>
      <c r="G12" s="1" t="s">
        <v>0</v>
      </c>
      <c r="AB12" s="1" t="s">
        <v>0</v>
      </c>
      <c r="AH12" s="1" t="s">
        <v>0</v>
      </c>
    </row>
    <row r="13" spans="2:43" x14ac:dyDescent="0.5">
      <c r="D13" s="1" t="s">
        <v>0</v>
      </c>
      <c r="G13" s="1" t="s">
        <v>0</v>
      </c>
      <c r="AB13" s="1" t="s">
        <v>0</v>
      </c>
      <c r="AH13" s="1" t="s">
        <v>0</v>
      </c>
    </row>
    <row r="14" spans="2:43" x14ac:dyDescent="0.5">
      <c r="D14" s="1" t="s">
        <v>0</v>
      </c>
      <c r="G14" s="12">
        <v>4</v>
      </c>
      <c r="H14" s="1" t="s">
        <v>0</v>
      </c>
      <c r="I14" s="1" t="s">
        <v>0</v>
      </c>
      <c r="J14" s="1" t="s">
        <v>0</v>
      </c>
      <c r="K14" s="1" t="s">
        <v>0</v>
      </c>
      <c r="L14" s="1" t="s">
        <v>0</v>
      </c>
      <c r="M14" s="12">
        <v>3</v>
      </c>
      <c r="AB14" s="1" t="s">
        <v>0</v>
      </c>
      <c r="AH14" s="1" t="s">
        <v>0</v>
      </c>
    </row>
    <row r="15" spans="2:43" x14ac:dyDescent="0.5">
      <c r="D15" s="1" t="s">
        <v>0</v>
      </c>
      <c r="M15" s="1" t="s">
        <v>0</v>
      </c>
      <c r="AB15" s="1" t="s">
        <v>0</v>
      </c>
      <c r="AE15" s="12">
        <v>8</v>
      </c>
      <c r="AF15" s="1" t="s">
        <v>0</v>
      </c>
      <c r="AG15" s="1" t="s">
        <v>0</v>
      </c>
      <c r="AH15" s="12">
        <v>9</v>
      </c>
    </row>
    <row r="16" spans="2:43" x14ac:dyDescent="0.5">
      <c r="D16" s="1" t="s">
        <v>0</v>
      </c>
      <c r="M16" s="1" t="s">
        <v>0</v>
      </c>
      <c r="AB16" s="1" t="s">
        <v>0</v>
      </c>
      <c r="AE16" s="1" t="s">
        <v>0</v>
      </c>
    </row>
    <row r="17" spans="4:34" x14ac:dyDescent="0.5">
      <c r="D17" s="1" t="s">
        <v>0</v>
      </c>
      <c r="M17" s="1" t="s">
        <v>0</v>
      </c>
      <c r="AB17" s="1" t="s">
        <v>0</v>
      </c>
      <c r="AE17" s="1" t="s">
        <v>0</v>
      </c>
    </row>
    <row r="18" spans="4:34" x14ac:dyDescent="0.5">
      <c r="D18" s="1" t="s">
        <v>0</v>
      </c>
      <c r="M18" s="1" t="s">
        <v>0</v>
      </c>
      <c r="AB18" s="1" t="s">
        <v>0</v>
      </c>
      <c r="AE18" s="1" t="s">
        <v>0</v>
      </c>
    </row>
    <row r="19" spans="4:34" x14ac:dyDescent="0.5">
      <c r="D19" s="1" t="s">
        <v>0</v>
      </c>
      <c r="M19" s="1" t="s">
        <v>0</v>
      </c>
      <c r="AB19" s="1" t="s">
        <v>0</v>
      </c>
      <c r="AE19" s="12">
        <v>7</v>
      </c>
      <c r="AF19" s="1" t="s">
        <v>0</v>
      </c>
      <c r="AG19" s="1" t="s">
        <v>0</v>
      </c>
      <c r="AH19" s="12">
        <v>6</v>
      </c>
    </row>
    <row r="20" spans="4:34" x14ac:dyDescent="0.5">
      <c r="D20" s="1" t="s">
        <v>0</v>
      </c>
      <c r="M20" s="1" t="s">
        <v>0</v>
      </c>
      <c r="AB20" s="1" t="s">
        <v>0</v>
      </c>
      <c r="AH20" s="1" t="s">
        <v>0</v>
      </c>
    </row>
    <row r="21" spans="4:34" x14ac:dyDescent="0.5">
      <c r="D21" s="12">
        <v>1</v>
      </c>
      <c r="E21" s="1" t="s">
        <v>0</v>
      </c>
      <c r="F21" s="1" t="s">
        <v>0</v>
      </c>
      <c r="G21" s="1" t="s">
        <v>0</v>
      </c>
      <c r="H21" s="1" t="s">
        <v>0</v>
      </c>
      <c r="I21" s="1" t="s">
        <v>0</v>
      </c>
      <c r="J21" s="1" t="s">
        <v>0</v>
      </c>
      <c r="K21" s="1" t="s">
        <v>0</v>
      </c>
      <c r="L21" s="1" t="s">
        <v>0</v>
      </c>
      <c r="M21" s="12">
        <v>2</v>
      </c>
      <c r="AB21" s="1" t="s">
        <v>0</v>
      </c>
      <c r="AH21" s="1" t="s">
        <v>0</v>
      </c>
    </row>
    <row r="22" spans="4:34" x14ac:dyDescent="0.5">
      <c r="AB22" s="1" t="s">
        <v>0</v>
      </c>
      <c r="AH22" s="1" t="s">
        <v>0</v>
      </c>
    </row>
    <row r="23" spans="4:34" x14ac:dyDescent="0.5">
      <c r="S23" s="12">
        <v>4</v>
      </c>
      <c r="T23" s="1" t="s">
        <v>0</v>
      </c>
      <c r="U23" s="1" t="s">
        <v>0</v>
      </c>
      <c r="V23" s="1" t="s">
        <v>0</v>
      </c>
      <c r="W23" s="1" t="s">
        <v>0</v>
      </c>
      <c r="X23" s="1" t="s">
        <v>0</v>
      </c>
      <c r="Y23" s="1" t="s">
        <v>0</v>
      </c>
      <c r="Z23" s="1" t="s">
        <v>0</v>
      </c>
      <c r="AA23" s="1" t="s">
        <v>0</v>
      </c>
      <c r="AB23" s="1" t="s">
        <v>0</v>
      </c>
      <c r="AC23" s="1" t="s">
        <v>0</v>
      </c>
      <c r="AD23" s="1" t="s">
        <v>0</v>
      </c>
      <c r="AE23" s="1" t="s">
        <v>0</v>
      </c>
      <c r="AF23" s="1" t="s">
        <v>0</v>
      </c>
      <c r="AG23" s="1" t="s">
        <v>0</v>
      </c>
      <c r="AH23" s="12">
        <v>5</v>
      </c>
    </row>
    <row r="24" spans="4:34" x14ac:dyDescent="0.5">
      <c r="S24" s="1" t="s">
        <v>0</v>
      </c>
      <c r="AB24" s="1" t="s">
        <v>0</v>
      </c>
    </row>
    <row r="25" spans="4:34" x14ac:dyDescent="0.5">
      <c r="S25" s="1" t="s">
        <v>0</v>
      </c>
      <c r="AB25" s="1" t="s">
        <v>0</v>
      </c>
    </row>
    <row r="26" spans="4:34" x14ac:dyDescent="0.5">
      <c r="S26" s="1" t="s">
        <v>0</v>
      </c>
      <c r="AB26" s="1" t="s">
        <v>0</v>
      </c>
    </row>
    <row r="27" spans="4:34" x14ac:dyDescent="0.5">
      <c r="S27" s="1" t="s">
        <v>0</v>
      </c>
      <c r="AB27" s="1" t="s">
        <v>0</v>
      </c>
    </row>
    <row r="28" spans="4:34" x14ac:dyDescent="0.5">
      <c r="S28" s="1" t="s">
        <v>0</v>
      </c>
      <c r="AB28" s="1" t="s">
        <v>0</v>
      </c>
    </row>
    <row r="29" spans="4:34" x14ac:dyDescent="0.5">
      <c r="S29" s="1" t="s">
        <v>0</v>
      </c>
      <c r="AB29" s="1" t="s">
        <v>0</v>
      </c>
    </row>
    <row r="30" spans="4:34" x14ac:dyDescent="0.5">
      <c r="S30" s="1" t="s">
        <v>0</v>
      </c>
      <c r="AB30" s="1" t="s">
        <v>0</v>
      </c>
    </row>
    <row r="31" spans="4:34" x14ac:dyDescent="0.5">
      <c r="S31" s="1" t="s">
        <v>0</v>
      </c>
      <c r="AB31" s="1" t="s">
        <v>0</v>
      </c>
    </row>
    <row r="32" spans="4:34" x14ac:dyDescent="0.5">
      <c r="S32" s="12">
        <v>3</v>
      </c>
      <c r="T32" s="1" t="s">
        <v>0</v>
      </c>
      <c r="U32" s="1" t="s">
        <v>0</v>
      </c>
      <c r="V32" s="1" t="s">
        <v>0</v>
      </c>
      <c r="W32" s="1" t="s">
        <v>0</v>
      </c>
      <c r="X32" s="1" t="s">
        <v>0</v>
      </c>
      <c r="Y32" s="1" t="s">
        <v>0</v>
      </c>
      <c r="Z32" s="1" t="s">
        <v>0</v>
      </c>
      <c r="AA32" s="1" t="s">
        <v>0</v>
      </c>
      <c r="AB32" s="12">
        <v>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8B7B3-F714-4888-B066-AD4187E63F42}">
  <sheetPr codeName="Sheet8"/>
  <dimension ref="B2:G41"/>
  <sheetViews>
    <sheetView topLeftCell="A30" workbookViewId="0">
      <selection activeCell="E42" sqref="E42"/>
    </sheetView>
  </sheetViews>
  <sheetFormatPr defaultRowHeight="16" x14ac:dyDescent="0.5"/>
  <cols>
    <col min="1" max="1" width="3.19921875" customWidth="1"/>
    <col min="2" max="2" width="14.796875" bestFit="1" customWidth="1"/>
    <col min="3" max="3" width="39.8984375" bestFit="1" customWidth="1"/>
    <col min="4" max="4" width="11.59765625" bestFit="1" customWidth="1"/>
    <col min="6" max="6" width="18.3984375" bestFit="1" customWidth="1"/>
    <col min="7" max="7" width="10" bestFit="1" customWidth="1"/>
  </cols>
  <sheetData>
    <row r="2" spans="2:6" x14ac:dyDescent="0.5">
      <c r="B2" t="s">
        <v>93</v>
      </c>
      <c r="C2" s="100" t="s">
        <v>95</v>
      </c>
    </row>
    <row r="3" spans="2:6" x14ac:dyDescent="0.5">
      <c r="B3" t="s">
        <v>94</v>
      </c>
      <c r="C3" s="101">
        <v>43718</v>
      </c>
    </row>
    <row r="5" spans="2:6" x14ac:dyDescent="0.5">
      <c r="B5" s="72" t="s">
        <v>96</v>
      </c>
    </row>
    <row r="6" spans="2:6" x14ac:dyDescent="0.5">
      <c r="B6" s="72"/>
    </row>
    <row r="7" spans="2:6" x14ac:dyDescent="0.5">
      <c r="B7" s="114" t="s">
        <v>124</v>
      </c>
      <c r="C7" t="str">
        <f>"DCF Valuation for "&amp;TEXT(C3,"mm/dd/yyyy")&amp;" as of "&amp;C2</f>
        <v>DCF Valuation for 09/10/2019 as of Silk Road Medical</v>
      </c>
    </row>
    <row r="9" spans="2:6" x14ac:dyDescent="0.5">
      <c r="B9" s="72" t="s">
        <v>97</v>
      </c>
    </row>
    <row r="11" spans="2:6" x14ac:dyDescent="0.5">
      <c r="B11" s="102" t="s">
        <v>98</v>
      </c>
    </row>
    <row r="12" spans="2:6" x14ac:dyDescent="0.5">
      <c r="D12" s="102" t="s">
        <v>99</v>
      </c>
      <c r="F12" s="102" t="s">
        <v>100</v>
      </c>
    </row>
    <row r="13" spans="2:6" x14ac:dyDescent="0.5">
      <c r="C13" t="s">
        <v>101</v>
      </c>
      <c r="D13" s="103">
        <v>0.12</v>
      </c>
      <c r="F13" s="103">
        <v>0.12</v>
      </c>
    </row>
    <row r="14" spans="2:6" x14ac:dyDescent="0.5">
      <c r="C14" t="s">
        <v>102</v>
      </c>
      <c r="D14" s="104">
        <v>-500</v>
      </c>
      <c r="F14" s="104">
        <v>-500</v>
      </c>
    </row>
    <row r="15" spans="2:6" x14ac:dyDescent="0.5">
      <c r="C15" t="s">
        <v>103</v>
      </c>
      <c r="D15" s="105">
        <v>5</v>
      </c>
      <c r="F15" s="105">
        <v>5</v>
      </c>
    </row>
    <row r="16" spans="2:6" x14ac:dyDescent="0.5">
      <c r="C16" t="s">
        <v>104</v>
      </c>
      <c r="D16" s="106">
        <v>1</v>
      </c>
      <c r="F16" s="106">
        <v>1</v>
      </c>
    </row>
    <row r="17" spans="2:7" x14ac:dyDescent="0.5">
      <c r="C17" t="s">
        <v>105</v>
      </c>
      <c r="D17" s="107">
        <f>D13/12</f>
        <v>0.01</v>
      </c>
      <c r="F17" s="107">
        <f>F13/12</f>
        <v>0.01</v>
      </c>
    </row>
    <row r="18" spans="2:7" x14ac:dyDescent="0.5">
      <c r="C18" t="s">
        <v>106</v>
      </c>
      <c r="D18">
        <f>D15*12</f>
        <v>60</v>
      </c>
      <c r="F18">
        <f>F15*12</f>
        <v>60</v>
      </c>
    </row>
    <row r="19" spans="2:7" x14ac:dyDescent="0.5">
      <c r="C19" s="102"/>
      <c r="D19" s="108">
        <f>PV(D17,D18,D14)</f>
        <v>22477.519203112017</v>
      </c>
      <c r="F19" s="108">
        <f>FV(F17,F18,F14)</f>
        <v>40834.834928204567</v>
      </c>
    </row>
    <row r="21" spans="2:7" x14ac:dyDescent="0.5">
      <c r="B21" s="102" t="s">
        <v>107</v>
      </c>
    </row>
    <row r="22" spans="2:7" x14ac:dyDescent="0.5">
      <c r="D22" s="102" t="s">
        <v>107</v>
      </c>
      <c r="G22" s="102" t="s">
        <v>117</v>
      </c>
    </row>
    <row r="23" spans="2:7" x14ac:dyDescent="0.5">
      <c r="C23" t="s">
        <v>108</v>
      </c>
      <c r="D23" s="103">
        <v>0.12</v>
      </c>
      <c r="F23" t="s">
        <v>108</v>
      </c>
      <c r="G23" s="103">
        <v>0.12</v>
      </c>
    </row>
    <row r="24" spans="2:7" x14ac:dyDescent="0.5">
      <c r="B24" s="140">
        <v>42004</v>
      </c>
      <c r="C24" t="s">
        <v>109</v>
      </c>
      <c r="D24" s="104">
        <v>-1000</v>
      </c>
      <c r="F24" s="110">
        <v>41741</v>
      </c>
      <c r="G24" s="104">
        <v>-1000</v>
      </c>
    </row>
    <row r="25" spans="2:7" x14ac:dyDescent="0.5">
      <c r="B25" s="140">
        <f>EOMONTH(B24,12)</f>
        <v>42369</v>
      </c>
      <c r="C25" t="s">
        <v>110</v>
      </c>
      <c r="D25" s="104">
        <v>250</v>
      </c>
      <c r="F25" s="110">
        <v>42035</v>
      </c>
      <c r="G25" s="104">
        <v>250</v>
      </c>
    </row>
    <row r="26" spans="2:7" x14ac:dyDescent="0.5">
      <c r="B26" s="140">
        <f t="shared" ref="B26:B29" si="0">EOMONTH(B25,12)</f>
        <v>42735</v>
      </c>
      <c r="C26" t="s">
        <v>111</v>
      </c>
      <c r="D26" s="104">
        <v>400</v>
      </c>
      <c r="F26" s="110">
        <v>42277</v>
      </c>
      <c r="G26" s="104">
        <v>400</v>
      </c>
    </row>
    <row r="27" spans="2:7" x14ac:dyDescent="0.5">
      <c r="B27" s="140">
        <f t="shared" si="0"/>
        <v>43100</v>
      </c>
      <c r="C27" t="s">
        <v>112</v>
      </c>
      <c r="D27" s="104">
        <v>500</v>
      </c>
      <c r="F27" s="110">
        <v>42551</v>
      </c>
      <c r="G27" s="104">
        <v>500</v>
      </c>
    </row>
    <row r="28" spans="2:7" x14ac:dyDescent="0.5">
      <c r="B28" s="140">
        <f t="shared" si="0"/>
        <v>43465</v>
      </c>
      <c r="C28" t="s">
        <v>113</v>
      </c>
      <c r="D28" s="104">
        <v>480</v>
      </c>
      <c r="F28" s="110">
        <v>43220</v>
      </c>
      <c r="G28" s="104">
        <v>480</v>
      </c>
    </row>
    <row r="29" spans="2:7" x14ac:dyDescent="0.5">
      <c r="B29" s="140">
        <f t="shared" si="0"/>
        <v>43830</v>
      </c>
      <c r="C29" t="s">
        <v>114</v>
      </c>
      <c r="D29" s="104">
        <v>700</v>
      </c>
      <c r="F29" s="110">
        <v>43251</v>
      </c>
      <c r="G29" s="104">
        <v>700</v>
      </c>
    </row>
    <row r="30" spans="2:7" x14ac:dyDescent="0.5">
      <c r="C30" s="102" t="s">
        <v>115</v>
      </c>
      <c r="D30" s="109">
        <f>NPV(D23,D25:D29)+D24</f>
        <v>600.22943727873758</v>
      </c>
      <c r="F30" s="102" t="s">
        <v>123</v>
      </c>
      <c r="G30" s="111">
        <f>XNPV(G23,G24:G29,F24:F29)</f>
        <v>696.94724065210812</v>
      </c>
    </row>
    <row r="31" spans="2:7" x14ac:dyDescent="0.5">
      <c r="C31" s="102" t="s">
        <v>116</v>
      </c>
      <c r="D31" s="109">
        <f>NPV(D23,D24:D29)</f>
        <v>535.91914042744418</v>
      </c>
    </row>
    <row r="32" spans="2:7" x14ac:dyDescent="0.5">
      <c r="C32" s="102" t="s">
        <v>118</v>
      </c>
      <c r="D32" s="109">
        <f>XNPV(D23,D24:D29,B24:B29)</f>
        <v>599.80195483350644</v>
      </c>
    </row>
    <row r="35" spans="2:7" x14ac:dyDescent="0.5">
      <c r="B35" s="102" t="s">
        <v>121</v>
      </c>
      <c r="C35" t="s">
        <v>119</v>
      </c>
      <c r="D35" s="104">
        <v>-1000</v>
      </c>
    </row>
    <row r="36" spans="2:7" x14ac:dyDescent="0.5">
      <c r="C36" t="str">
        <f>"Cash inflow after period " &amp; 1</f>
        <v>Cash inflow after period 1</v>
      </c>
      <c r="D36" s="104">
        <v>100</v>
      </c>
      <c r="G36" s="102" t="s">
        <v>122</v>
      </c>
    </row>
    <row r="37" spans="2:7" x14ac:dyDescent="0.5">
      <c r="C37" t="str">
        <f>"Cash inflow after period " &amp; 2</f>
        <v>Cash inflow after period 2</v>
      </c>
      <c r="D37" s="104">
        <v>200</v>
      </c>
      <c r="F37" s="110">
        <v>41741</v>
      </c>
      <c r="G37" s="113">
        <v>-1000</v>
      </c>
    </row>
    <row r="38" spans="2:7" x14ac:dyDescent="0.5">
      <c r="C38" t="str">
        <f>"Cash inflow after period " &amp; 3</f>
        <v>Cash inflow after period 3</v>
      </c>
      <c r="D38" s="104">
        <v>300</v>
      </c>
      <c r="F38" s="110">
        <v>42035</v>
      </c>
      <c r="G38" s="113">
        <v>400</v>
      </c>
    </row>
    <row r="39" spans="2:7" x14ac:dyDescent="0.5">
      <c r="C39" t="str">
        <f>"Cash inflow after period " &amp; 4</f>
        <v>Cash inflow after period 4</v>
      </c>
      <c r="D39" s="104">
        <v>400</v>
      </c>
      <c r="F39" s="110">
        <v>42277</v>
      </c>
      <c r="G39" s="113">
        <v>300</v>
      </c>
    </row>
    <row r="40" spans="2:7" x14ac:dyDescent="0.5">
      <c r="C40" t="str">
        <f>"Cash inflow after period " &amp; 5</f>
        <v>Cash inflow after period 5</v>
      </c>
      <c r="D40" s="104">
        <v>500</v>
      </c>
      <c r="F40" s="110">
        <v>42551</v>
      </c>
      <c r="G40" s="113">
        <v>800</v>
      </c>
    </row>
    <row r="41" spans="2:7" x14ac:dyDescent="0.5">
      <c r="C41" s="102" t="s">
        <v>120</v>
      </c>
      <c r="D41" s="112">
        <f>IRR(D35:D40)</f>
        <v>0.12005761954170246</v>
      </c>
      <c r="F41" s="102" t="s">
        <v>121</v>
      </c>
      <c r="G41" s="112">
        <f>XIRR(G37:G40,F37:F40)</f>
        <v>0.27937057614326477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986E2-F407-4AE5-BA9A-D0DF5866ADC2}">
  <sheetPr codeName="Sheet6"/>
  <dimension ref="B2:H16"/>
  <sheetViews>
    <sheetView topLeftCell="A3" workbookViewId="0">
      <selection activeCell="H5" sqref="H5"/>
    </sheetView>
  </sheetViews>
  <sheetFormatPr defaultRowHeight="16" x14ac:dyDescent="0.5"/>
  <cols>
    <col min="1" max="1" width="3.19921875" customWidth="1"/>
    <col min="3" max="3" width="10.296875" bestFit="1" customWidth="1"/>
    <col min="4" max="4" width="5.5" bestFit="1" customWidth="1"/>
    <col min="5" max="5" width="11.5" bestFit="1" customWidth="1"/>
    <col min="6" max="6" width="18.296875" bestFit="1" customWidth="1"/>
    <col min="7" max="7" width="19.59765625" bestFit="1" customWidth="1"/>
    <col min="8" max="8" width="11.19921875" bestFit="1" customWidth="1"/>
  </cols>
  <sheetData>
    <row r="2" spans="2:8" x14ac:dyDescent="0.5">
      <c r="B2" s="102" t="s">
        <v>125</v>
      </c>
    </row>
    <row r="3" spans="2:8" x14ac:dyDescent="0.5">
      <c r="C3" s="115" t="s">
        <v>126</v>
      </c>
      <c r="D3" s="116"/>
      <c r="E3" s="116"/>
      <c r="F3" s="116"/>
      <c r="G3" s="116"/>
      <c r="H3" s="116"/>
    </row>
    <row r="4" spans="2:8" x14ac:dyDescent="0.5">
      <c r="C4" s="117" t="s">
        <v>127</v>
      </c>
      <c r="D4" s="117" t="s">
        <v>128</v>
      </c>
      <c r="E4" s="117" t="s">
        <v>129</v>
      </c>
      <c r="F4" s="117" t="s">
        <v>130</v>
      </c>
      <c r="G4" s="117" t="s">
        <v>131</v>
      </c>
      <c r="H4" s="117" t="s">
        <v>132</v>
      </c>
    </row>
    <row r="5" spans="2:8" x14ac:dyDescent="0.5">
      <c r="C5" t="s">
        <v>133</v>
      </c>
      <c r="D5" s="118">
        <v>25</v>
      </c>
      <c r="E5" s="119">
        <v>53140</v>
      </c>
      <c r="F5" s="118">
        <v>0</v>
      </c>
      <c r="G5" s="118">
        <v>10</v>
      </c>
      <c r="H5" s="120"/>
    </row>
    <row r="6" spans="2:8" x14ac:dyDescent="0.5">
      <c r="C6" t="s">
        <v>134</v>
      </c>
      <c r="D6" s="118">
        <v>48</v>
      </c>
      <c r="E6" s="119">
        <v>110662</v>
      </c>
      <c r="F6" s="118">
        <v>11</v>
      </c>
      <c r="G6" s="118">
        <v>2</v>
      </c>
      <c r="H6" s="120"/>
    </row>
    <row r="7" spans="2:8" x14ac:dyDescent="0.5">
      <c r="C7" t="s">
        <v>135</v>
      </c>
      <c r="D7" s="118">
        <v>48</v>
      </c>
      <c r="E7" s="119">
        <v>117294</v>
      </c>
      <c r="F7" s="118">
        <v>17</v>
      </c>
      <c r="G7" s="118">
        <v>8</v>
      </c>
      <c r="H7" s="120"/>
    </row>
    <row r="8" spans="2:8" x14ac:dyDescent="0.5">
      <c r="B8" s="102"/>
      <c r="C8" t="s">
        <v>136</v>
      </c>
      <c r="D8" s="118">
        <v>34</v>
      </c>
      <c r="E8" s="119">
        <v>114373</v>
      </c>
      <c r="F8" s="118">
        <v>19</v>
      </c>
      <c r="G8" s="118">
        <v>10</v>
      </c>
      <c r="H8" s="120"/>
    </row>
    <row r="9" spans="2:8" x14ac:dyDescent="0.5">
      <c r="B9" s="102"/>
      <c r="D9" s="118"/>
      <c r="E9" s="119"/>
      <c r="F9" s="118"/>
      <c r="G9" s="118"/>
      <c r="H9" s="121"/>
    </row>
    <row r="10" spans="2:8" x14ac:dyDescent="0.5">
      <c r="B10" s="102" t="s">
        <v>137</v>
      </c>
      <c r="H10" s="121"/>
    </row>
    <row r="11" spans="2:8" x14ac:dyDescent="0.5">
      <c r="C11" s="115" t="s">
        <v>138</v>
      </c>
      <c r="D11" s="116"/>
      <c r="E11" s="122"/>
      <c r="F11" s="116"/>
      <c r="G11" s="116"/>
      <c r="H11" s="116"/>
    </row>
    <row r="12" spans="2:8" x14ac:dyDescent="0.5">
      <c r="C12" s="117" t="s">
        <v>127</v>
      </c>
      <c r="D12" s="117" t="s">
        <v>128</v>
      </c>
      <c r="E12" s="117" t="s">
        <v>129</v>
      </c>
      <c r="F12" s="117" t="s">
        <v>130</v>
      </c>
      <c r="G12" s="117" t="s">
        <v>131</v>
      </c>
      <c r="H12" s="117" t="s">
        <v>132</v>
      </c>
    </row>
    <row r="13" spans="2:8" x14ac:dyDescent="0.5">
      <c r="C13" t="s">
        <v>133</v>
      </c>
      <c r="D13" s="118">
        <v>25</v>
      </c>
      <c r="E13" s="119">
        <v>53140</v>
      </c>
      <c r="F13" s="118">
        <v>0</v>
      </c>
      <c r="G13" s="118">
        <v>10</v>
      </c>
      <c r="H13" s="120"/>
    </row>
    <row r="14" spans="2:8" x14ac:dyDescent="0.5">
      <c r="C14" t="s">
        <v>134</v>
      </c>
      <c r="D14" s="118">
        <v>48</v>
      </c>
      <c r="E14" s="119">
        <v>110662</v>
      </c>
      <c r="F14" s="118">
        <v>11</v>
      </c>
      <c r="G14" s="118">
        <v>2</v>
      </c>
      <c r="H14" s="120"/>
    </row>
    <row r="15" spans="2:8" x14ac:dyDescent="0.5">
      <c r="C15" t="s">
        <v>135</v>
      </c>
      <c r="D15" s="118">
        <v>48</v>
      </c>
      <c r="E15" s="119">
        <v>117294</v>
      </c>
      <c r="F15" s="118">
        <v>17</v>
      </c>
      <c r="G15" s="118">
        <v>8</v>
      </c>
      <c r="H15" s="120"/>
    </row>
    <row r="16" spans="2:8" x14ac:dyDescent="0.5">
      <c r="C16" t="s">
        <v>136</v>
      </c>
      <c r="D16" s="118">
        <v>34</v>
      </c>
      <c r="E16" s="119">
        <v>114373</v>
      </c>
      <c r="F16" s="118">
        <v>19</v>
      </c>
      <c r="G16" s="118">
        <v>10</v>
      </c>
      <c r="H16" s="12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2936-5FD5-474B-8B2E-E9D0FD8D64E1}">
  <sheetPr codeName="Sheet10"/>
  <dimension ref="B2:H16"/>
  <sheetViews>
    <sheetView topLeftCell="A3" workbookViewId="0">
      <selection activeCell="L18" sqref="L18"/>
    </sheetView>
  </sheetViews>
  <sheetFormatPr defaultRowHeight="16" x14ac:dyDescent="0.5"/>
  <cols>
    <col min="1" max="1" width="3.19921875" customWidth="1"/>
    <col min="3" max="3" width="10.296875" bestFit="1" customWidth="1"/>
    <col min="4" max="4" width="5.5" bestFit="1" customWidth="1"/>
    <col min="5" max="5" width="11.5" bestFit="1" customWidth="1"/>
    <col min="6" max="6" width="18.296875" bestFit="1" customWidth="1"/>
    <col min="7" max="7" width="19.59765625" bestFit="1" customWidth="1"/>
    <col min="8" max="8" width="11.19921875" bestFit="1" customWidth="1"/>
  </cols>
  <sheetData>
    <row r="2" spans="2:8" x14ac:dyDescent="0.5">
      <c r="B2" s="102" t="s">
        <v>125</v>
      </c>
    </row>
    <row r="3" spans="2:8" x14ac:dyDescent="0.5">
      <c r="C3" s="115" t="s">
        <v>126</v>
      </c>
      <c r="D3" s="116"/>
      <c r="E3" s="116"/>
      <c r="F3" s="116"/>
      <c r="G3" s="116"/>
      <c r="H3" s="116"/>
    </row>
    <row r="4" spans="2:8" x14ac:dyDescent="0.5">
      <c r="C4" s="117" t="s">
        <v>127</v>
      </c>
      <c r="D4" s="117" t="s">
        <v>128</v>
      </c>
      <c r="E4" s="117" t="s">
        <v>129</v>
      </c>
      <c r="F4" s="117" t="s">
        <v>130</v>
      </c>
      <c r="G4" s="117" t="s">
        <v>131</v>
      </c>
      <c r="H4" s="117" t="s">
        <v>132</v>
      </c>
    </row>
    <row r="5" spans="2:8" x14ac:dyDescent="0.5">
      <c r="C5" t="s">
        <v>133</v>
      </c>
      <c r="D5" s="118">
        <v>25</v>
      </c>
      <c r="E5" s="119">
        <v>53140</v>
      </c>
      <c r="F5" s="118">
        <v>0</v>
      </c>
      <c r="G5" s="118">
        <v>10</v>
      </c>
      <c r="H5" s="120" t="str">
        <f>IF(AND(F5&gt;=5,G5&gt;=8),E5*1.05,"No raise")</f>
        <v>No raise</v>
      </c>
    </row>
    <row r="6" spans="2:8" x14ac:dyDescent="0.5">
      <c r="C6" t="s">
        <v>134</v>
      </c>
      <c r="D6" s="118">
        <v>48</v>
      </c>
      <c r="E6" s="119">
        <v>110662</v>
      </c>
      <c r="F6" s="118">
        <v>11</v>
      </c>
      <c r="G6" s="118">
        <v>2</v>
      </c>
      <c r="H6" s="120" t="str">
        <f t="shared" ref="H6:H8" si="0">IF(AND(F6&gt;=5,G6&gt;=8),E6*1.05,"No raise")</f>
        <v>No raise</v>
      </c>
    </row>
    <row r="7" spans="2:8" x14ac:dyDescent="0.5">
      <c r="C7" t="s">
        <v>135</v>
      </c>
      <c r="D7" s="118">
        <v>48</v>
      </c>
      <c r="E7" s="119">
        <v>117294</v>
      </c>
      <c r="F7" s="118">
        <v>17</v>
      </c>
      <c r="G7" s="118">
        <v>8</v>
      </c>
      <c r="H7" s="120">
        <f t="shared" si="0"/>
        <v>123158.70000000001</v>
      </c>
    </row>
    <row r="8" spans="2:8" x14ac:dyDescent="0.5">
      <c r="B8" s="102"/>
      <c r="C8" t="s">
        <v>136</v>
      </c>
      <c r="D8" s="118">
        <v>34</v>
      </c>
      <c r="E8" s="119">
        <v>114373</v>
      </c>
      <c r="F8" s="118">
        <v>19</v>
      </c>
      <c r="G8" s="118">
        <v>10</v>
      </c>
      <c r="H8" s="120">
        <f t="shared" si="0"/>
        <v>120091.65000000001</v>
      </c>
    </row>
    <row r="9" spans="2:8" x14ac:dyDescent="0.5">
      <c r="B9" s="102"/>
      <c r="D9" s="118"/>
      <c r="E9" s="119"/>
      <c r="F9" s="118"/>
      <c r="G9" s="118"/>
      <c r="H9" s="121"/>
    </row>
    <row r="10" spans="2:8" x14ac:dyDescent="0.5">
      <c r="B10" s="102" t="s">
        <v>137</v>
      </c>
      <c r="H10" s="121"/>
    </row>
    <row r="11" spans="2:8" x14ac:dyDescent="0.5">
      <c r="C11" s="115" t="s">
        <v>138</v>
      </c>
      <c r="D11" s="116"/>
      <c r="E11" s="122"/>
      <c r="F11" s="116"/>
      <c r="G11" s="116"/>
      <c r="H11" s="116"/>
    </row>
    <row r="12" spans="2:8" x14ac:dyDescent="0.5">
      <c r="C12" s="117" t="s">
        <v>127</v>
      </c>
      <c r="D12" s="117" t="s">
        <v>128</v>
      </c>
      <c r="E12" s="117" t="s">
        <v>129</v>
      </c>
      <c r="F12" s="117" t="s">
        <v>130</v>
      </c>
      <c r="G12" s="117" t="s">
        <v>131</v>
      </c>
      <c r="H12" s="117" t="s">
        <v>132</v>
      </c>
    </row>
    <row r="13" spans="2:8" x14ac:dyDescent="0.5">
      <c r="C13" t="s">
        <v>133</v>
      </c>
      <c r="D13" s="118">
        <v>25</v>
      </c>
      <c r="E13" s="119">
        <v>53140</v>
      </c>
      <c r="F13" s="118">
        <v>0</v>
      </c>
      <c r="G13" s="118">
        <v>10</v>
      </c>
      <c r="H13" s="120">
        <f>IF(OR(F13&gt;=5,G13&gt;=8),E13*1.05,"No raise")</f>
        <v>55797</v>
      </c>
    </row>
    <row r="14" spans="2:8" x14ac:dyDescent="0.5">
      <c r="C14" t="s">
        <v>134</v>
      </c>
      <c r="D14" s="118">
        <v>48</v>
      </c>
      <c r="E14" s="119">
        <v>110662</v>
      </c>
      <c r="F14" s="118">
        <v>11</v>
      </c>
      <c r="G14" s="118">
        <v>2</v>
      </c>
      <c r="H14" s="120">
        <f t="shared" ref="H14:H16" si="1">IF(OR(F14&gt;=5,G14&gt;=8),E14*1.05,"No raise")</f>
        <v>116195.1</v>
      </c>
    </row>
    <row r="15" spans="2:8" x14ac:dyDescent="0.5">
      <c r="C15" t="s">
        <v>135</v>
      </c>
      <c r="D15" s="118">
        <v>48</v>
      </c>
      <c r="E15" s="119">
        <v>117294</v>
      </c>
      <c r="F15" s="118">
        <v>17</v>
      </c>
      <c r="G15" s="118">
        <v>8</v>
      </c>
      <c r="H15" s="120">
        <f t="shared" si="1"/>
        <v>123158.70000000001</v>
      </c>
    </row>
    <row r="16" spans="2:8" x14ac:dyDescent="0.5">
      <c r="C16" t="s">
        <v>136</v>
      </c>
      <c r="D16" s="118">
        <v>34</v>
      </c>
      <c r="E16" s="119">
        <v>114373</v>
      </c>
      <c r="F16" s="118">
        <v>19</v>
      </c>
      <c r="G16" s="118">
        <v>10</v>
      </c>
      <c r="H16" s="120">
        <f t="shared" si="1"/>
        <v>120091.65000000001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1EA1B-31BC-4585-B47B-175AD70F1435}">
  <sheetPr codeName="Sheet11"/>
  <dimension ref="B2:M26"/>
  <sheetViews>
    <sheetView workbookViewId="0">
      <selection activeCell="I15" sqref="I15"/>
    </sheetView>
  </sheetViews>
  <sheetFormatPr defaultRowHeight="16" x14ac:dyDescent="0.5"/>
  <cols>
    <col min="1" max="1" width="3.19921875" customWidth="1"/>
    <col min="2" max="2" width="32" bestFit="1" customWidth="1"/>
    <col min="3" max="3" width="14.3984375" bestFit="1" customWidth="1"/>
    <col min="4" max="4" width="20.69921875" bestFit="1" customWidth="1"/>
    <col min="5" max="7" width="8.5" bestFit="1" customWidth="1"/>
  </cols>
  <sheetData>
    <row r="2" spans="2:13" x14ac:dyDescent="0.5">
      <c r="B2" t="s">
        <v>139</v>
      </c>
      <c r="C2" s="123" t="s">
        <v>140</v>
      </c>
    </row>
    <row r="3" spans="2:13" x14ac:dyDescent="0.5">
      <c r="B3" t="s">
        <v>141</v>
      </c>
      <c r="C3" s="124">
        <v>0.35</v>
      </c>
    </row>
    <row r="4" spans="2:13" x14ac:dyDescent="0.5">
      <c r="B4" t="str">
        <f>"Income Statement for "&amp;C2</f>
        <v>Income Statement for Lemonade Co.</v>
      </c>
    </row>
    <row r="5" spans="2:13" x14ac:dyDescent="0.5">
      <c r="B5" s="125"/>
      <c r="C5" s="126">
        <v>42004</v>
      </c>
      <c r="D5" s="127">
        <f>EOMONTH(C5,12)</f>
        <v>42369</v>
      </c>
      <c r="E5" s="127">
        <f t="shared" ref="E5:G5" si="0">EOMONTH(D5,12)</f>
        <v>42735</v>
      </c>
      <c r="F5" s="127">
        <f t="shared" si="0"/>
        <v>43100</v>
      </c>
      <c r="G5" s="127">
        <f t="shared" si="0"/>
        <v>43465</v>
      </c>
    </row>
    <row r="6" spans="2:13" x14ac:dyDescent="0.5">
      <c r="B6" t="s">
        <v>142</v>
      </c>
      <c r="C6" s="118">
        <v>800</v>
      </c>
      <c r="D6" s="118">
        <v>1000</v>
      </c>
      <c r="E6" s="118">
        <v>1500</v>
      </c>
      <c r="F6" s="118">
        <v>2500</v>
      </c>
      <c r="G6" s="118">
        <v>4500</v>
      </c>
    </row>
    <row r="7" spans="2:13" x14ac:dyDescent="0.5">
      <c r="B7" t="s">
        <v>143</v>
      </c>
      <c r="C7" s="118">
        <v>300</v>
      </c>
      <c r="D7" s="118">
        <v>500</v>
      </c>
      <c r="E7" s="118">
        <v>1200</v>
      </c>
      <c r="F7" s="118">
        <v>3400</v>
      </c>
      <c r="G7" s="118">
        <v>4000</v>
      </c>
      <c r="K7" s="72"/>
    </row>
    <row r="8" spans="2:13" x14ac:dyDescent="0.5">
      <c r="B8" s="102" t="s">
        <v>31</v>
      </c>
      <c r="C8" s="128">
        <f>C6-C7</f>
        <v>500</v>
      </c>
      <c r="D8" s="128">
        <f>D6-D7</f>
        <v>500</v>
      </c>
      <c r="E8" s="128">
        <f>E6-E7</f>
        <v>300</v>
      </c>
      <c r="F8" s="128">
        <f>F6-F7</f>
        <v>-900</v>
      </c>
      <c r="G8" s="128">
        <f>G6-G7</f>
        <v>500</v>
      </c>
    </row>
    <row r="9" spans="2:13" x14ac:dyDescent="0.5">
      <c r="B9" t="s">
        <v>144</v>
      </c>
      <c r="C9" s="118">
        <v>35</v>
      </c>
      <c r="D9" s="118">
        <v>45</v>
      </c>
      <c r="E9" s="118">
        <v>55</v>
      </c>
      <c r="F9" s="118">
        <v>65</v>
      </c>
      <c r="G9" s="118">
        <v>78</v>
      </c>
    </row>
    <row r="10" spans="2:13" x14ac:dyDescent="0.5">
      <c r="B10" s="102" t="s">
        <v>145</v>
      </c>
      <c r="C10" s="128">
        <f>C8-C9</f>
        <v>465</v>
      </c>
      <c r="D10" s="128">
        <f>D8-D9</f>
        <v>455</v>
      </c>
      <c r="E10" s="128">
        <f>E8-E9</f>
        <v>245</v>
      </c>
      <c r="F10" s="128">
        <f>F8-F9</f>
        <v>-965</v>
      </c>
      <c r="G10" s="128">
        <f>G8-G9</f>
        <v>422</v>
      </c>
    </row>
    <row r="11" spans="2:13" x14ac:dyDescent="0.5">
      <c r="B11" t="s">
        <v>35</v>
      </c>
      <c r="C11" s="129">
        <f>C10*C3</f>
        <v>162.75</v>
      </c>
      <c r="D11" s="129">
        <f t="shared" ref="D11:G11" si="1">D10*D3</f>
        <v>0</v>
      </c>
      <c r="E11" s="129">
        <f t="shared" si="1"/>
        <v>0</v>
      </c>
      <c r="F11" s="129">
        <f t="shared" si="1"/>
        <v>0</v>
      </c>
      <c r="G11" s="129">
        <f t="shared" si="1"/>
        <v>0</v>
      </c>
    </row>
    <row r="12" spans="2:13" x14ac:dyDescent="0.5">
      <c r="B12" s="102" t="s">
        <v>146</v>
      </c>
      <c r="C12" s="128">
        <f>C10-C11</f>
        <v>302.25</v>
      </c>
      <c r="D12" s="128">
        <f>D10-D11</f>
        <v>455</v>
      </c>
      <c r="E12" s="128">
        <f>E10-E11</f>
        <v>245</v>
      </c>
      <c r="F12" s="128">
        <f>F10-F11</f>
        <v>-965</v>
      </c>
      <c r="G12" s="128">
        <f>G10-G11</f>
        <v>422</v>
      </c>
      <c r="M12" s="107"/>
    </row>
    <row r="13" spans="2:13" x14ac:dyDescent="0.5">
      <c r="B13" t="s">
        <v>147</v>
      </c>
      <c r="C13" s="118">
        <v>100</v>
      </c>
      <c r="D13" s="118">
        <v>110</v>
      </c>
      <c r="E13" s="118">
        <v>115</v>
      </c>
      <c r="F13" s="118">
        <v>120</v>
      </c>
      <c r="G13" s="118">
        <v>125</v>
      </c>
      <c r="M13" s="107"/>
    </row>
    <row r="14" spans="2:13" x14ac:dyDescent="0.5">
      <c r="B14" s="130" t="s">
        <v>148</v>
      </c>
      <c r="C14" s="131">
        <f>IFERROR(C12/C13,"NM")</f>
        <v>3.0225</v>
      </c>
      <c r="D14" s="131">
        <f>IFERROR(D12/D13,"NM")</f>
        <v>4.1363636363636367</v>
      </c>
      <c r="E14" s="131">
        <f>IFERROR(E12/E13,"NM")</f>
        <v>2.1304347826086958</v>
      </c>
      <c r="F14" s="131">
        <f>IFERROR(F12/F13,"NM")</f>
        <v>-8.0416666666666661</v>
      </c>
      <c r="G14" s="131">
        <f>IFERROR(G12/G13,"NM")</f>
        <v>3.3759999999999999</v>
      </c>
      <c r="M14" s="107"/>
    </row>
    <row r="15" spans="2:13" x14ac:dyDescent="0.5">
      <c r="M15" s="107"/>
    </row>
    <row r="16" spans="2:13" x14ac:dyDescent="0.5">
      <c r="B16" t="s">
        <v>149</v>
      </c>
      <c r="C16" s="126">
        <v>43100</v>
      </c>
      <c r="M16" s="107"/>
    </row>
    <row r="17" spans="2:7" x14ac:dyDescent="0.5">
      <c r="B17" t="s">
        <v>150</v>
      </c>
      <c r="C17" s="118" t="s">
        <v>31</v>
      </c>
    </row>
    <row r="19" spans="2:7" x14ac:dyDescent="0.5">
      <c r="B19" s="72" t="s">
        <v>157</v>
      </c>
    </row>
    <row r="20" spans="2:7" ht="19.5" thickBot="1" x14ac:dyDescent="0.55000000000000004">
      <c r="B20" s="132"/>
      <c r="C20" s="133"/>
      <c r="D20" s="134"/>
      <c r="E20" s="134"/>
      <c r="F20" s="134"/>
      <c r="G20" s="134"/>
    </row>
    <row r="21" spans="2:7" x14ac:dyDescent="0.5">
      <c r="B21" s="102"/>
      <c r="C21" s="135"/>
    </row>
    <row r="22" spans="2:7" x14ac:dyDescent="0.5">
      <c r="D22" s="117" t="s">
        <v>151</v>
      </c>
    </row>
    <row r="23" spans="2:7" x14ac:dyDescent="0.5">
      <c r="B23" s="102" t="s">
        <v>152</v>
      </c>
      <c r="C23" s="136"/>
      <c r="D23" t="s">
        <v>153</v>
      </c>
    </row>
    <row r="24" spans="2:7" x14ac:dyDescent="0.5">
      <c r="C24" s="137"/>
      <c r="D24" t="s">
        <v>154</v>
      </c>
    </row>
    <row r="25" spans="2:7" x14ac:dyDescent="0.5">
      <c r="C25" s="138"/>
      <c r="D25" t="s">
        <v>155</v>
      </c>
    </row>
    <row r="26" spans="2:7" x14ac:dyDescent="0.5">
      <c r="C26" s="139"/>
      <c r="D26" t="s">
        <v>156</v>
      </c>
    </row>
  </sheetData>
  <dataValidations count="2">
    <dataValidation type="list" allowBlank="1" showInputMessage="1" showErrorMessage="1" sqref="C17" xr:uid="{8B11623C-7C74-4957-A9C7-9A0F9037EF2E}">
      <formula1>$B$6:$B$14</formula1>
    </dataValidation>
    <dataValidation type="list" allowBlank="1" showInputMessage="1" showErrorMessage="1" sqref="C16" xr:uid="{9FD3935E-6EEF-4074-B5CD-A4AE10F94999}">
      <formula1>$C$5:$G$5</formula1>
    </dataValidation>
  </dataValidations>
  <pageMargins left="0.7" right="0.7" top="0.75" bottom="0.75" header="0.3" footer="0.3"/>
  <ignoredErrors>
    <ignoredError sqref="C11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BDD72-520D-47DA-B439-BF35E84CA5F5}">
  <sheetPr codeName="Sheet12"/>
  <dimension ref="B2:M26"/>
  <sheetViews>
    <sheetView tabSelected="1" topLeftCell="A5" workbookViewId="0">
      <selection activeCell="N15" sqref="N15"/>
    </sheetView>
  </sheetViews>
  <sheetFormatPr defaultRowHeight="16" x14ac:dyDescent="0.5"/>
  <cols>
    <col min="1" max="1" width="3.19921875" customWidth="1"/>
    <col min="2" max="2" width="32" bestFit="1" customWidth="1"/>
    <col min="3" max="3" width="14.3984375" bestFit="1" customWidth="1"/>
    <col min="4" max="4" width="20.69921875" bestFit="1" customWidth="1"/>
    <col min="5" max="7" width="8.5" bestFit="1" customWidth="1"/>
  </cols>
  <sheetData>
    <row r="2" spans="2:13" x14ac:dyDescent="0.5">
      <c r="B2" t="s">
        <v>139</v>
      </c>
      <c r="C2" s="123" t="s">
        <v>140</v>
      </c>
    </row>
    <row r="3" spans="2:13" x14ac:dyDescent="0.5">
      <c r="B3" t="s">
        <v>141</v>
      </c>
      <c r="C3" s="124">
        <v>0.35</v>
      </c>
    </row>
    <row r="4" spans="2:13" x14ac:dyDescent="0.5">
      <c r="B4" t="str">
        <f>"Income Statement for "&amp;C2</f>
        <v>Income Statement for Lemonade Co.</v>
      </c>
    </row>
    <row r="5" spans="2:13" x14ac:dyDescent="0.5">
      <c r="B5" s="125"/>
      <c r="C5" s="126">
        <v>42004</v>
      </c>
      <c r="D5" s="127">
        <f>EOMONTH(C5,12)</f>
        <v>42369</v>
      </c>
      <c r="E5" s="127">
        <f t="shared" ref="E5:G5" si="0">EOMONTH(D5,12)</f>
        <v>42735</v>
      </c>
      <c r="F5" s="127">
        <f t="shared" si="0"/>
        <v>43100</v>
      </c>
      <c r="G5" s="127">
        <f t="shared" si="0"/>
        <v>43465</v>
      </c>
    </row>
    <row r="6" spans="2:13" x14ac:dyDescent="0.5">
      <c r="B6" t="s">
        <v>142</v>
      </c>
      <c r="C6" s="118">
        <v>800</v>
      </c>
      <c r="D6" s="118">
        <v>1000</v>
      </c>
      <c r="E6" s="118">
        <v>1500</v>
      </c>
      <c r="F6" s="118">
        <v>2500</v>
      </c>
      <c r="G6" s="118">
        <v>4500</v>
      </c>
    </row>
    <row r="7" spans="2:13" x14ac:dyDescent="0.5">
      <c r="B7" t="s">
        <v>143</v>
      </c>
      <c r="C7" s="118">
        <v>300</v>
      </c>
      <c r="D7" s="118">
        <v>500</v>
      </c>
      <c r="E7" s="118">
        <v>1200</v>
      </c>
      <c r="F7" s="118">
        <v>3400</v>
      </c>
      <c r="G7" s="118">
        <v>4000</v>
      </c>
      <c r="K7" s="72"/>
    </row>
    <row r="8" spans="2:13" x14ac:dyDescent="0.5">
      <c r="B8" s="102" t="s">
        <v>31</v>
      </c>
      <c r="C8" s="128">
        <f>C6-C7</f>
        <v>500</v>
      </c>
      <c r="D8" s="128">
        <f>D6-D7</f>
        <v>500</v>
      </c>
      <c r="E8" s="128">
        <f>E6-E7</f>
        <v>300</v>
      </c>
      <c r="F8" s="128">
        <f>F6-F7</f>
        <v>-900</v>
      </c>
      <c r="G8" s="128">
        <f>G6-G7</f>
        <v>500</v>
      </c>
    </row>
    <row r="9" spans="2:13" x14ac:dyDescent="0.5">
      <c r="B9" t="s">
        <v>144</v>
      </c>
      <c r="C9" s="118">
        <v>35</v>
      </c>
      <c r="D9" s="118">
        <v>45</v>
      </c>
      <c r="E9" s="118">
        <v>55</v>
      </c>
      <c r="F9" s="118">
        <v>65</v>
      </c>
      <c r="G9" s="118">
        <v>78</v>
      </c>
    </row>
    <row r="10" spans="2:13" x14ac:dyDescent="0.5">
      <c r="B10" s="102" t="s">
        <v>145</v>
      </c>
      <c r="C10" s="128">
        <f>C8-C9</f>
        <v>465</v>
      </c>
      <c r="D10" s="128">
        <f>D8-D9</f>
        <v>455</v>
      </c>
      <c r="E10" s="128">
        <f>E8-E9</f>
        <v>245</v>
      </c>
      <c r="F10" s="128">
        <f>F8-F9</f>
        <v>-965</v>
      </c>
      <c r="G10" s="128">
        <f>G8-G9</f>
        <v>422</v>
      </c>
    </row>
    <row r="11" spans="2:13" x14ac:dyDescent="0.5">
      <c r="B11" t="s">
        <v>35</v>
      </c>
      <c r="C11" s="129">
        <f>C10*C3</f>
        <v>162.75</v>
      </c>
      <c r="D11" s="129">
        <f t="shared" ref="D11:G11" si="1">D10*D3</f>
        <v>0</v>
      </c>
      <c r="E11" s="129">
        <f t="shared" si="1"/>
        <v>0</v>
      </c>
      <c r="F11" s="129">
        <f t="shared" si="1"/>
        <v>0</v>
      </c>
      <c r="G11" s="129">
        <f t="shared" si="1"/>
        <v>0</v>
      </c>
    </row>
    <row r="12" spans="2:13" x14ac:dyDescent="0.5">
      <c r="B12" s="102" t="s">
        <v>146</v>
      </c>
      <c r="C12" s="128">
        <f>C10-C11</f>
        <v>302.25</v>
      </c>
      <c r="D12" s="128">
        <f>D10-D11</f>
        <v>455</v>
      </c>
      <c r="E12" s="128">
        <f>E10-E11</f>
        <v>245</v>
      </c>
      <c r="F12" s="128">
        <f>F10-F11</f>
        <v>-965</v>
      </c>
      <c r="G12" s="128">
        <f>G10-G11</f>
        <v>422</v>
      </c>
      <c r="M12" s="107"/>
    </row>
    <row r="13" spans="2:13" x14ac:dyDescent="0.5">
      <c r="B13" t="s">
        <v>147</v>
      </c>
      <c r="C13" s="118">
        <v>100</v>
      </c>
      <c r="D13" s="118">
        <v>110</v>
      </c>
      <c r="E13" s="118">
        <v>115</v>
      </c>
      <c r="F13" s="118">
        <v>120</v>
      </c>
      <c r="G13" s="118">
        <v>125</v>
      </c>
      <c r="M13" s="107"/>
    </row>
    <row r="14" spans="2:13" x14ac:dyDescent="0.5">
      <c r="B14" s="130" t="s">
        <v>148</v>
      </c>
      <c r="C14" s="131">
        <f>IFERROR(C12/C13,"NM")</f>
        <v>3.0225</v>
      </c>
      <c r="D14" s="131">
        <f>IFERROR(D12/D13,"NM")</f>
        <v>4.1363636363636367</v>
      </c>
      <c r="E14" s="131">
        <f>IFERROR(E12/E13,"NM")</f>
        <v>2.1304347826086958</v>
      </c>
      <c r="F14" s="131">
        <f>IFERROR(F12/F13,"NM")</f>
        <v>-8.0416666666666661</v>
      </c>
      <c r="G14" s="131">
        <f>IFERROR(G12/G13,"NM")</f>
        <v>3.3759999999999999</v>
      </c>
      <c r="M14" s="107"/>
    </row>
    <row r="15" spans="2:13" x14ac:dyDescent="0.5">
      <c r="M15" s="107"/>
    </row>
    <row r="16" spans="2:13" x14ac:dyDescent="0.5">
      <c r="B16" t="s">
        <v>149</v>
      </c>
      <c r="C16" s="126">
        <v>42004</v>
      </c>
      <c r="M16" s="107"/>
    </row>
    <row r="17" spans="2:7" x14ac:dyDescent="0.5">
      <c r="B17" t="s">
        <v>150</v>
      </c>
      <c r="C17" s="118" t="s">
        <v>31</v>
      </c>
    </row>
    <row r="19" spans="2:7" x14ac:dyDescent="0.5">
      <c r="B19" s="72" t="s">
        <v>157</v>
      </c>
    </row>
    <row r="20" spans="2:7" ht="19.5" thickBot="1" x14ac:dyDescent="0.55000000000000004">
      <c r="B20" s="132"/>
      <c r="C20" s="133"/>
      <c r="D20" s="134"/>
      <c r="E20" s="134"/>
      <c r="F20" s="134"/>
      <c r="G20" s="134"/>
    </row>
    <row r="21" spans="2:7" x14ac:dyDescent="0.5">
      <c r="B21" s="102"/>
      <c r="C21" s="135"/>
    </row>
    <row r="22" spans="2:7" x14ac:dyDescent="0.5">
      <c r="D22" s="117" t="s">
        <v>151</v>
      </c>
    </row>
    <row r="23" spans="2:7" x14ac:dyDescent="0.5">
      <c r="B23" s="102" t="s">
        <v>152</v>
      </c>
      <c r="C23" s="136">
        <f>HLOOKUP(C16,B5:G14,MATCH(C17,B5:B14,0))</f>
        <v>500</v>
      </c>
      <c r="D23" t="s">
        <v>153</v>
      </c>
    </row>
    <row r="24" spans="2:7" x14ac:dyDescent="0.5">
      <c r="C24" s="137">
        <f>VLOOKUP(C17,B5:G14,MATCH(C16,B5:G5,0),FALSE)</f>
        <v>500</v>
      </c>
      <c r="D24" t="s">
        <v>154</v>
      </c>
    </row>
    <row r="25" spans="2:7" x14ac:dyDescent="0.5">
      <c r="C25" s="138">
        <f ca="1">OFFSET(B5,MATCH(C17,B5:B14,0)-1,MATCH(C16,B5:G5,0)-1)</f>
        <v>500</v>
      </c>
      <c r="D25" t="s">
        <v>155</v>
      </c>
    </row>
    <row r="26" spans="2:7" x14ac:dyDescent="0.5">
      <c r="C26" s="139">
        <f>INDEX(B5:G14,MATCH(C17,B5:B14,0),MATCH(C16,B5:G5,0))</f>
        <v>500</v>
      </c>
      <c r="D26" t="s">
        <v>156</v>
      </c>
    </row>
  </sheetData>
  <dataValidations count="2">
    <dataValidation type="list" allowBlank="1" showInputMessage="1" showErrorMessage="1" sqref="C16" xr:uid="{C6DF1978-CED5-4A18-BFBF-187BCCAA81AF}">
      <formula1>$C$5:$G$5</formula1>
    </dataValidation>
    <dataValidation type="list" allowBlank="1" showInputMessage="1" showErrorMessage="1" sqref="C17" xr:uid="{489D0455-7BB1-4B3E-8136-6B1BDB9460D6}">
      <formula1>$B$6:$B$14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B2:M1195"/>
  <sheetViews>
    <sheetView showGridLines="0" workbookViewId="0">
      <selection activeCell="B4" sqref="B4"/>
    </sheetView>
  </sheetViews>
  <sheetFormatPr defaultRowHeight="16" x14ac:dyDescent="0.5"/>
  <cols>
    <col min="2" max="4" width="8.69921875" bestFit="1" customWidth="1"/>
    <col min="6" max="11" width="8.69921875" bestFit="1" customWidth="1"/>
    <col min="13" max="13" width="8.69921875" bestFit="1" customWidth="1"/>
  </cols>
  <sheetData>
    <row r="2" spans="2:13" ht="18.5" x14ac:dyDescent="0.55000000000000004">
      <c r="B2" s="4" t="s">
        <v>5</v>
      </c>
    </row>
    <row r="4" spans="2:13" s="6" customFormat="1" ht="18.5" x14ac:dyDescent="0.55000000000000004">
      <c r="B4" s="11" t="s">
        <v>21</v>
      </c>
      <c r="F4" s="11" t="s">
        <v>22</v>
      </c>
      <c r="M4" s="11" t="s">
        <v>23</v>
      </c>
    </row>
    <row r="6" spans="2:13" x14ac:dyDescent="0.5">
      <c r="B6" s="2" t="s">
        <v>4</v>
      </c>
      <c r="C6" s="2" t="s">
        <v>4</v>
      </c>
      <c r="D6" s="2" t="s">
        <v>4</v>
      </c>
      <c r="M6" s="2" t="s">
        <v>4</v>
      </c>
    </row>
    <row r="7" spans="2:13" x14ac:dyDescent="0.5">
      <c r="B7" s="2" t="s">
        <v>4</v>
      </c>
      <c r="C7" s="2" t="s">
        <v>4</v>
      </c>
      <c r="D7" s="2" t="s">
        <v>4</v>
      </c>
      <c r="M7" s="2" t="s">
        <v>4</v>
      </c>
    </row>
    <row r="8" spans="2:13" x14ac:dyDescent="0.5">
      <c r="B8" s="2" t="s">
        <v>4</v>
      </c>
      <c r="C8" s="2" t="s">
        <v>4</v>
      </c>
      <c r="D8" s="2" t="s">
        <v>4</v>
      </c>
      <c r="F8" s="2" t="s">
        <v>4</v>
      </c>
      <c r="G8" s="2" t="s">
        <v>4</v>
      </c>
      <c r="H8" s="2" t="s">
        <v>4</v>
      </c>
      <c r="I8" s="2" t="s">
        <v>4</v>
      </c>
      <c r="J8" s="2" t="s">
        <v>4</v>
      </c>
      <c r="K8" s="2" t="s">
        <v>4</v>
      </c>
      <c r="M8" s="2" t="s">
        <v>4</v>
      </c>
    </row>
    <row r="9" spans="2:13" x14ac:dyDescent="0.5">
      <c r="B9" s="2" t="s">
        <v>4</v>
      </c>
      <c r="C9" s="2" t="s">
        <v>4</v>
      </c>
      <c r="D9" s="2" t="s">
        <v>4</v>
      </c>
      <c r="F9" s="2" t="s">
        <v>4</v>
      </c>
      <c r="G9" s="2" t="s">
        <v>4</v>
      </c>
      <c r="H9" s="2" t="s">
        <v>4</v>
      </c>
      <c r="I9" s="2" t="s">
        <v>4</v>
      </c>
      <c r="J9" s="2" t="s">
        <v>4</v>
      </c>
      <c r="K9" s="2" t="s">
        <v>4</v>
      </c>
      <c r="M9" s="2" t="s">
        <v>4</v>
      </c>
    </row>
    <row r="10" spans="2:13" x14ac:dyDescent="0.5">
      <c r="B10" s="2" t="s">
        <v>4</v>
      </c>
      <c r="C10" s="2" t="s">
        <v>4</v>
      </c>
      <c r="D10" s="2" t="s">
        <v>4</v>
      </c>
      <c r="F10" s="2" t="s">
        <v>4</v>
      </c>
      <c r="G10" s="2" t="s">
        <v>4</v>
      </c>
      <c r="H10" s="2" t="s">
        <v>4</v>
      </c>
      <c r="I10" s="2" t="s">
        <v>4</v>
      </c>
      <c r="J10" s="2" t="s">
        <v>4</v>
      </c>
      <c r="K10" s="2" t="s">
        <v>4</v>
      </c>
      <c r="M10" s="2" t="s">
        <v>4</v>
      </c>
    </row>
    <row r="11" spans="2:13" x14ac:dyDescent="0.5">
      <c r="B11" s="2" t="s">
        <v>4</v>
      </c>
      <c r="C11" s="2" t="s">
        <v>4</v>
      </c>
      <c r="D11" s="2" t="s">
        <v>4</v>
      </c>
      <c r="F11" s="2" t="s">
        <v>4</v>
      </c>
      <c r="G11" s="2" t="s">
        <v>4</v>
      </c>
      <c r="H11" s="2" t="s">
        <v>4</v>
      </c>
      <c r="I11" s="2" t="s">
        <v>4</v>
      </c>
      <c r="J11" s="2" t="s">
        <v>4</v>
      </c>
      <c r="K11" s="2" t="s">
        <v>4</v>
      </c>
      <c r="M11" s="2" t="s">
        <v>4</v>
      </c>
    </row>
    <row r="12" spans="2:13" x14ac:dyDescent="0.5">
      <c r="B12" s="2" t="s">
        <v>4</v>
      </c>
      <c r="C12" s="2" t="s">
        <v>4</v>
      </c>
      <c r="D12" s="2" t="s">
        <v>4</v>
      </c>
      <c r="F12" s="2" t="s">
        <v>4</v>
      </c>
      <c r="G12" s="2" t="s">
        <v>4</v>
      </c>
      <c r="H12" s="2" t="s">
        <v>4</v>
      </c>
      <c r="I12" s="2" t="s">
        <v>4</v>
      </c>
      <c r="J12" s="2" t="s">
        <v>4</v>
      </c>
      <c r="K12" s="2" t="s">
        <v>4</v>
      </c>
      <c r="M12" s="2" t="s">
        <v>4</v>
      </c>
    </row>
    <row r="13" spans="2:13" x14ac:dyDescent="0.5">
      <c r="B13" s="2" t="s">
        <v>4</v>
      </c>
      <c r="C13" s="2" t="s">
        <v>4</v>
      </c>
      <c r="D13" s="2" t="s">
        <v>4</v>
      </c>
      <c r="F13" s="2" t="s">
        <v>4</v>
      </c>
      <c r="G13" s="2" t="s">
        <v>4</v>
      </c>
      <c r="H13" s="2" t="s">
        <v>4</v>
      </c>
      <c r="I13" s="2" t="s">
        <v>4</v>
      </c>
      <c r="J13" s="2" t="s">
        <v>4</v>
      </c>
      <c r="K13" s="2" t="s">
        <v>4</v>
      </c>
      <c r="M13" s="2" t="s">
        <v>4</v>
      </c>
    </row>
    <row r="14" spans="2:13" x14ac:dyDescent="0.5">
      <c r="B14" s="2" t="s">
        <v>4</v>
      </c>
      <c r="C14" s="2" t="s">
        <v>4</v>
      </c>
      <c r="D14" s="2" t="s">
        <v>4</v>
      </c>
      <c r="F14" s="2" t="s">
        <v>4</v>
      </c>
      <c r="G14" s="2" t="s">
        <v>4</v>
      </c>
      <c r="H14" s="2" t="s">
        <v>4</v>
      </c>
      <c r="I14" s="2" t="s">
        <v>4</v>
      </c>
      <c r="J14" s="2" t="s">
        <v>4</v>
      </c>
      <c r="K14" s="2" t="s">
        <v>4</v>
      </c>
      <c r="M14" s="2" t="s">
        <v>4</v>
      </c>
    </row>
    <row r="15" spans="2:13" x14ac:dyDescent="0.5">
      <c r="B15" s="2" t="s">
        <v>4</v>
      </c>
      <c r="C15" s="2" t="s">
        <v>4</v>
      </c>
      <c r="D15" s="2" t="s">
        <v>4</v>
      </c>
      <c r="F15" s="2" t="s">
        <v>4</v>
      </c>
      <c r="G15" s="2" t="s">
        <v>4</v>
      </c>
      <c r="H15" s="2" t="s">
        <v>4</v>
      </c>
      <c r="I15" s="2" t="s">
        <v>4</v>
      </c>
      <c r="J15" s="2" t="s">
        <v>4</v>
      </c>
      <c r="K15" s="2" t="s">
        <v>4</v>
      </c>
      <c r="M15" s="2" t="s">
        <v>4</v>
      </c>
    </row>
    <row r="16" spans="2:13" x14ac:dyDescent="0.5">
      <c r="B16" s="2" t="s">
        <v>4</v>
      </c>
      <c r="C16" s="2" t="s">
        <v>4</v>
      </c>
      <c r="D16" s="2" t="s">
        <v>4</v>
      </c>
      <c r="F16" s="2" t="s">
        <v>4</v>
      </c>
      <c r="G16" s="2" t="s">
        <v>4</v>
      </c>
      <c r="H16" s="2" t="s">
        <v>4</v>
      </c>
      <c r="I16" s="2" t="s">
        <v>4</v>
      </c>
      <c r="J16" s="2" t="s">
        <v>4</v>
      </c>
      <c r="K16" s="2" t="s">
        <v>4</v>
      </c>
      <c r="M16" s="2" t="s">
        <v>4</v>
      </c>
    </row>
    <row r="17" spans="2:13" x14ac:dyDescent="0.5">
      <c r="B17" s="2" t="s">
        <v>4</v>
      </c>
      <c r="C17" s="2" t="s">
        <v>4</v>
      </c>
      <c r="D17" s="2" t="s">
        <v>4</v>
      </c>
      <c r="F17" s="2" t="s">
        <v>4</v>
      </c>
      <c r="G17" s="2" t="s">
        <v>4</v>
      </c>
      <c r="H17" s="2" t="s">
        <v>4</v>
      </c>
      <c r="I17" s="2" t="s">
        <v>4</v>
      </c>
      <c r="J17" s="2" t="s">
        <v>4</v>
      </c>
      <c r="K17" s="2" t="s">
        <v>4</v>
      </c>
      <c r="M17" s="2" t="s">
        <v>4</v>
      </c>
    </row>
    <row r="18" spans="2:13" x14ac:dyDescent="0.5">
      <c r="B18" s="2" t="s">
        <v>4</v>
      </c>
      <c r="C18" s="2" t="s">
        <v>4</v>
      </c>
      <c r="D18" s="2" t="s">
        <v>4</v>
      </c>
      <c r="F18" s="2" t="s">
        <v>4</v>
      </c>
      <c r="G18" s="2" t="s">
        <v>4</v>
      </c>
      <c r="H18" s="2" t="s">
        <v>4</v>
      </c>
      <c r="I18" s="2" t="s">
        <v>4</v>
      </c>
      <c r="J18" s="2" t="s">
        <v>4</v>
      </c>
      <c r="K18" s="2" t="s">
        <v>4</v>
      </c>
      <c r="M18" s="2" t="s">
        <v>4</v>
      </c>
    </row>
    <row r="19" spans="2:13" x14ac:dyDescent="0.5">
      <c r="B19" s="2" t="s">
        <v>4</v>
      </c>
      <c r="C19" s="2" t="s">
        <v>4</v>
      </c>
      <c r="D19" s="2" t="s">
        <v>4</v>
      </c>
      <c r="F19" s="2" t="s">
        <v>4</v>
      </c>
      <c r="G19" s="2" t="s">
        <v>4</v>
      </c>
      <c r="H19" s="2" t="s">
        <v>4</v>
      </c>
      <c r="I19" s="2" t="s">
        <v>4</v>
      </c>
      <c r="J19" s="2" t="s">
        <v>4</v>
      </c>
      <c r="K19" s="2" t="s">
        <v>4</v>
      </c>
      <c r="M19" s="2" t="s">
        <v>4</v>
      </c>
    </row>
    <row r="20" spans="2:13" x14ac:dyDescent="0.5">
      <c r="F20" s="2" t="s">
        <v>4</v>
      </c>
      <c r="G20" s="2" t="s">
        <v>4</v>
      </c>
      <c r="H20" s="2" t="s">
        <v>4</v>
      </c>
      <c r="I20" s="2" t="s">
        <v>4</v>
      </c>
      <c r="J20" s="2" t="s">
        <v>4</v>
      </c>
      <c r="K20" s="2" t="s">
        <v>4</v>
      </c>
      <c r="M20" s="2" t="s">
        <v>4</v>
      </c>
    </row>
    <row r="21" spans="2:13" x14ac:dyDescent="0.5">
      <c r="F21" s="2" t="s">
        <v>4</v>
      </c>
      <c r="G21" s="2" t="s">
        <v>4</v>
      </c>
      <c r="H21" s="2" t="s">
        <v>4</v>
      </c>
      <c r="I21" s="2" t="s">
        <v>4</v>
      </c>
      <c r="J21" s="2" t="s">
        <v>4</v>
      </c>
      <c r="K21" s="2" t="s">
        <v>4</v>
      </c>
      <c r="M21" s="2" t="s">
        <v>4</v>
      </c>
    </row>
    <row r="22" spans="2:13" x14ac:dyDescent="0.5">
      <c r="F22" s="2" t="s">
        <v>4</v>
      </c>
      <c r="G22" s="2" t="s">
        <v>4</v>
      </c>
      <c r="H22" s="2" t="s">
        <v>4</v>
      </c>
      <c r="I22" s="2" t="s">
        <v>4</v>
      </c>
      <c r="J22" s="2" t="s">
        <v>4</v>
      </c>
      <c r="K22" s="2" t="s">
        <v>4</v>
      </c>
      <c r="M22" s="2" t="s">
        <v>4</v>
      </c>
    </row>
    <row r="23" spans="2:13" x14ac:dyDescent="0.5">
      <c r="F23" s="2" t="s">
        <v>4</v>
      </c>
      <c r="G23" s="2" t="s">
        <v>4</v>
      </c>
      <c r="H23" s="2" t="s">
        <v>4</v>
      </c>
      <c r="I23" s="2" t="s">
        <v>4</v>
      </c>
      <c r="J23" s="2" t="s">
        <v>4</v>
      </c>
      <c r="K23" s="2" t="s">
        <v>4</v>
      </c>
      <c r="M23" s="2" t="s">
        <v>4</v>
      </c>
    </row>
    <row r="24" spans="2:13" x14ac:dyDescent="0.5">
      <c r="F24" s="2" t="s">
        <v>4</v>
      </c>
      <c r="G24" s="2" t="s">
        <v>4</v>
      </c>
      <c r="H24" s="2" t="s">
        <v>4</v>
      </c>
      <c r="I24" s="2" t="s">
        <v>4</v>
      </c>
      <c r="J24" s="2" t="s">
        <v>4</v>
      </c>
      <c r="K24" s="2" t="s">
        <v>4</v>
      </c>
      <c r="M24" s="2" t="s">
        <v>4</v>
      </c>
    </row>
    <row r="25" spans="2:13" x14ac:dyDescent="0.5">
      <c r="F25" s="2" t="s">
        <v>4</v>
      </c>
      <c r="G25" s="2" t="s">
        <v>4</v>
      </c>
      <c r="H25" s="2" t="s">
        <v>4</v>
      </c>
      <c r="I25" s="2" t="s">
        <v>4</v>
      </c>
      <c r="J25" s="2" t="s">
        <v>4</v>
      </c>
      <c r="K25" s="2" t="s">
        <v>4</v>
      </c>
      <c r="M25" s="2" t="s">
        <v>4</v>
      </c>
    </row>
    <row r="26" spans="2:13" x14ac:dyDescent="0.5">
      <c r="F26" s="2" t="s">
        <v>4</v>
      </c>
      <c r="G26" s="2" t="s">
        <v>4</v>
      </c>
      <c r="H26" s="2" t="s">
        <v>4</v>
      </c>
      <c r="I26" s="2" t="s">
        <v>4</v>
      </c>
      <c r="J26" s="2" t="s">
        <v>4</v>
      </c>
      <c r="K26" s="2" t="s">
        <v>4</v>
      </c>
      <c r="M26" s="2" t="s">
        <v>4</v>
      </c>
    </row>
    <row r="27" spans="2:13" x14ac:dyDescent="0.5">
      <c r="F27" s="2" t="s">
        <v>4</v>
      </c>
      <c r="G27" s="2" t="s">
        <v>4</v>
      </c>
      <c r="H27" s="2" t="s">
        <v>4</v>
      </c>
      <c r="I27" s="2" t="s">
        <v>4</v>
      </c>
      <c r="J27" s="2" t="s">
        <v>4</v>
      </c>
      <c r="K27" s="2" t="s">
        <v>4</v>
      </c>
      <c r="M27" s="2" t="s">
        <v>4</v>
      </c>
    </row>
    <row r="28" spans="2:13" x14ac:dyDescent="0.5">
      <c r="F28" s="2" t="s">
        <v>4</v>
      </c>
      <c r="G28" s="2" t="s">
        <v>4</v>
      </c>
      <c r="H28" s="2" t="s">
        <v>4</v>
      </c>
      <c r="I28" s="2" t="s">
        <v>4</v>
      </c>
      <c r="J28" s="2" t="s">
        <v>4</v>
      </c>
      <c r="K28" s="2" t="s">
        <v>4</v>
      </c>
      <c r="M28" s="2" t="s">
        <v>4</v>
      </c>
    </row>
    <row r="29" spans="2:13" x14ac:dyDescent="0.5">
      <c r="F29" s="2" t="s">
        <v>4</v>
      </c>
      <c r="G29" s="2" t="s">
        <v>4</v>
      </c>
      <c r="H29" s="2" t="s">
        <v>4</v>
      </c>
      <c r="I29" s="2" t="s">
        <v>4</v>
      </c>
      <c r="J29" s="2" t="s">
        <v>4</v>
      </c>
      <c r="K29" s="2" t="s">
        <v>4</v>
      </c>
      <c r="M29" s="2" t="s">
        <v>4</v>
      </c>
    </row>
    <row r="30" spans="2:13" x14ac:dyDescent="0.5">
      <c r="F30" s="2" t="s">
        <v>4</v>
      </c>
      <c r="G30" s="2" t="s">
        <v>4</v>
      </c>
      <c r="H30" s="2" t="s">
        <v>4</v>
      </c>
      <c r="I30" s="2" t="s">
        <v>4</v>
      </c>
      <c r="J30" s="2" t="s">
        <v>4</v>
      </c>
      <c r="K30" s="2" t="s">
        <v>4</v>
      </c>
      <c r="M30" s="2" t="s">
        <v>4</v>
      </c>
    </row>
    <row r="31" spans="2:13" x14ac:dyDescent="0.5">
      <c r="F31" s="2" t="s">
        <v>4</v>
      </c>
      <c r="G31" s="2" t="s">
        <v>4</v>
      </c>
      <c r="H31" s="2" t="s">
        <v>4</v>
      </c>
      <c r="I31" s="2" t="s">
        <v>4</v>
      </c>
      <c r="J31" s="2" t="s">
        <v>4</v>
      </c>
      <c r="K31" s="2" t="s">
        <v>4</v>
      </c>
      <c r="M31" s="2" t="s">
        <v>4</v>
      </c>
    </row>
    <row r="32" spans="2:13" x14ac:dyDescent="0.5">
      <c r="F32" s="2" t="s">
        <v>4</v>
      </c>
      <c r="G32" s="2" t="s">
        <v>4</v>
      </c>
      <c r="H32" s="2" t="s">
        <v>4</v>
      </c>
      <c r="I32" s="2" t="s">
        <v>4</v>
      </c>
      <c r="J32" s="2" t="s">
        <v>4</v>
      </c>
      <c r="K32" s="2" t="s">
        <v>4</v>
      </c>
      <c r="M32" s="2" t="s">
        <v>4</v>
      </c>
    </row>
    <row r="33" spans="6:13" x14ac:dyDescent="0.5">
      <c r="F33" s="2" t="s">
        <v>4</v>
      </c>
      <c r="G33" s="2" t="s">
        <v>4</v>
      </c>
      <c r="H33" s="2" t="s">
        <v>4</v>
      </c>
      <c r="I33" s="2" t="s">
        <v>4</v>
      </c>
      <c r="J33" s="2" t="s">
        <v>4</v>
      </c>
      <c r="K33" s="2" t="s">
        <v>4</v>
      </c>
      <c r="M33" s="2" t="s">
        <v>4</v>
      </c>
    </row>
    <row r="34" spans="6:13" x14ac:dyDescent="0.5">
      <c r="F34" s="2" t="s">
        <v>4</v>
      </c>
      <c r="G34" s="2" t="s">
        <v>4</v>
      </c>
      <c r="H34" s="2" t="s">
        <v>4</v>
      </c>
      <c r="I34" s="2" t="s">
        <v>4</v>
      </c>
      <c r="J34" s="2" t="s">
        <v>4</v>
      </c>
      <c r="K34" s="2" t="s">
        <v>4</v>
      </c>
      <c r="M34" s="2" t="s">
        <v>4</v>
      </c>
    </row>
    <row r="35" spans="6:13" x14ac:dyDescent="0.5">
      <c r="F35" s="2" t="s">
        <v>4</v>
      </c>
      <c r="G35" s="2" t="s">
        <v>4</v>
      </c>
      <c r="H35" s="2" t="s">
        <v>4</v>
      </c>
      <c r="I35" s="2" t="s">
        <v>4</v>
      </c>
      <c r="J35" s="2" t="s">
        <v>4</v>
      </c>
      <c r="K35" s="2" t="s">
        <v>4</v>
      </c>
      <c r="M35" s="2" t="s">
        <v>4</v>
      </c>
    </row>
    <row r="36" spans="6:13" x14ac:dyDescent="0.5">
      <c r="F36" s="2" t="s">
        <v>4</v>
      </c>
      <c r="G36" s="2" t="s">
        <v>4</v>
      </c>
      <c r="H36" s="2" t="s">
        <v>4</v>
      </c>
      <c r="I36" s="2" t="s">
        <v>4</v>
      </c>
      <c r="J36" s="2" t="s">
        <v>4</v>
      </c>
      <c r="K36" s="2" t="s">
        <v>4</v>
      </c>
      <c r="M36" s="2" t="s">
        <v>4</v>
      </c>
    </row>
    <row r="37" spans="6:13" x14ac:dyDescent="0.5">
      <c r="F37" s="2" t="s">
        <v>4</v>
      </c>
      <c r="G37" s="2" t="s">
        <v>4</v>
      </c>
      <c r="H37" s="2" t="s">
        <v>4</v>
      </c>
      <c r="I37" s="2" t="s">
        <v>4</v>
      </c>
      <c r="J37" s="2" t="s">
        <v>4</v>
      </c>
      <c r="K37" s="2" t="s">
        <v>4</v>
      </c>
      <c r="M37" s="2" t="s">
        <v>4</v>
      </c>
    </row>
    <row r="38" spans="6:13" x14ac:dyDescent="0.5">
      <c r="F38" s="2" t="s">
        <v>4</v>
      </c>
      <c r="G38" s="2" t="s">
        <v>4</v>
      </c>
      <c r="H38" s="2" t="s">
        <v>4</v>
      </c>
      <c r="I38" s="2" t="s">
        <v>4</v>
      </c>
      <c r="J38" s="2" t="s">
        <v>4</v>
      </c>
      <c r="K38" s="2" t="s">
        <v>4</v>
      </c>
      <c r="M38" s="2" t="s">
        <v>4</v>
      </c>
    </row>
    <row r="39" spans="6:13" x14ac:dyDescent="0.5">
      <c r="F39" s="2" t="s">
        <v>4</v>
      </c>
      <c r="G39" s="2" t="s">
        <v>4</v>
      </c>
      <c r="H39" s="2" t="s">
        <v>4</v>
      </c>
      <c r="I39" s="2" t="s">
        <v>4</v>
      </c>
      <c r="J39" s="2" t="s">
        <v>4</v>
      </c>
      <c r="K39" s="2" t="s">
        <v>4</v>
      </c>
      <c r="M39" s="2" t="s">
        <v>4</v>
      </c>
    </row>
    <row r="40" spans="6:13" x14ac:dyDescent="0.5">
      <c r="F40" s="2" t="s">
        <v>4</v>
      </c>
      <c r="G40" s="2" t="s">
        <v>4</v>
      </c>
      <c r="H40" s="2" t="s">
        <v>4</v>
      </c>
      <c r="I40" s="2" t="s">
        <v>4</v>
      </c>
      <c r="J40" s="2" t="s">
        <v>4</v>
      </c>
      <c r="K40" s="2" t="s">
        <v>4</v>
      </c>
      <c r="M40" s="2" t="s">
        <v>4</v>
      </c>
    </row>
    <row r="41" spans="6:13" x14ac:dyDescent="0.5">
      <c r="F41" s="2" t="s">
        <v>4</v>
      </c>
      <c r="G41" s="2" t="s">
        <v>4</v>
      </c>
      <c r="H41" s="2" t="s">
        <v>4</v>
      </c>
      <c r="I41" s="2" t="s">
        <v>4</v>
      </c>
      <c r="J41" s="2" t="s">
        <v>4</v>
      </c>
      <c r="K41" s="2" t="s">
        <v>4</v>
      </c>
      <c r="M41" s="2" t="s">
        <v>4</v>
      </c>
    </row>
    <row r="42" spans="6:13" x14ac:dyDescent="0.5">
      <c r="F42" s="2" t="s">
        <v>4</v>
      </c>
      <c r="G42" s="2" t="s">
        <v>4</v>
      </c>
      <c r="H42" s="2" t="s">
        <v>4</v>
      </c>
      <c r="I42" s="2" t="s">
        <v>4</v>
      </c>
      <c r="J42" s="2" t="s">
        <v>4</v>
      </c>
      <c r="K42" s="2" t="s">
        <v>4</v>
      </c>
      <c r="M42" s="2" t="s">
        <v>4</v>
      </c>
    </row>
    <row r="43" spans="6:13" x14ac:dyDescent="0.5">
      <c r="F43" s="2" t="s">
        <v>4</v>
      </c>
      <c r="G43" s="2" t="s">
        <v>4</v>
      </c>
      <c r="H43" s="2" t="s">
        <v>4</v>
      </c>
      <c r="I43" s="2" t="s">
        <v>4</v>
      </c>
      <c r="J43" s="2" t="s">
        <v>4</v>
      </c>
      <c r="K43" s="2" t="s">
        <v>4</v>
      </c>
      <c r="M43" s="2" t="s">
        <v>4</v>
      </c>
    </row>
    <row r="44" spans="6:13" x14ac:dyDescent="0.5">
      <c r="F44" s="2" t="s">
        <v>4</v>
      </c>
      <c r="G44" s="2" t="s">
        <v>4</v>
      </c>
      <c r="H44" s="2" t="s">
        <v>4</v>
      </c>
      <c r="I44" s="2" t="s">
        <v>4</v>
      </c>
      <c r="J44" s="2" t="s">
        <v>4</v>
      </c>
      <c r="K44" s="2" t="s">
        <v>4</v>
      </c>
      <c r="M44" s="2" t="s">
        <v>4</v>
      </c>
    </row>
    <row r="45" spans="6:13" x14ac:dyDescent="0.5">
      <c r="F45" s="2" t="s">
        <v>4</v>
      </c>
      <c r="G45" s="2" t="s">
        <v>4</v>
      </c>
      <c r="H45" s="2" t="s">
        <v>4</v>
      </c>
      <c r="I45" s="2" t="s">
        <v>4</v>
      </c>
      <c r="J45" s="2" t="s">
        <v>4</v>
      </c>
      <c r="K45" s="2" t="s">
        <v>4</v>
      </c>
      <c r="M45" s="2" t="s">
        <v>4</v>
      </c>
    </row>
    <row r="46" spans="6:13" x14ac:dyDescent="0.5">
      <c r="F46" s="2" t="s">
        <v>4</v>
      </c>
      <c r="G46" s="2" t="s">
        <v>4</v>
      </c>
      <c r="H46" s="2" t="s">
        <v>4</v>
      </c>
      <c r="I46" s="2" t="s">
        <v>4</v>
      </c>
      <c r="J46" s="2" t="s">
        <v>4</v>
      </c>
      <c r="K46" s="2" t="s">
        <v>4</v>
      </c>
      <c r="M46" s="2" t="s">
        <v>4</v>
      </c>
    </row>
    <row r="47" spans="6:13" x14ac:dyDescent="0.5">
      <c r="F47" s="2" t="s">
        <v>4</v>
      </c>
      <c r="G47" s="2" t="s">
        <v>4</v>
      </c>
      <c r="H47" s="2" t="s">
        <v>4</v>
      </c>
      <c r="I47" s="2" t="s">
        <v>4</v>
      </c>
      <c r="J47" s="2" t="s">
        <v>4</v>
      </c>
      <c r="K47" s="2" t="s">
        <v>4</v>
      </c>
      <c r="M47" s="2" t="s">
        <v>4</v>
      </c>
    </row>
    <row r="48" spans="6:13" x14ac:dyDescent="0.5">
      <c r="F48" s="2" t="s">
        <v>4</v>
      </c>
      <c r="G48" s="2" t="s">
        <v>4</v>
      </c>
      <c r="H48" s="2" t="s">
        <v>4</v>
      </c>
      <c r="I48" s="2" t="s">
        <v>4</v>
      </c>
      <c r="J48" s="2" t="s">
        <v>4</v>
      </c>
      <c r="K48" s="2" t="s">
        <v>4</v>
      </c>
      <c r="M48" s="2" t="s">
        <v>4</v>
      </c>
    </row>
    <row r="49" spans="6:13" x14ac:dyDescent="0.5">
      <c r="F49" s="2" t="s">
        <v>4</v>
      </c>
      <c r="G49" s="2" t="s">
        <v>4</v>
      </c>
      <c r="H49" s="2" t="s">
        <v>4</v>
      </c>
      <c r="I49" s="2" t="s">
        <v>4</v>
      </c>
      <c r="J49" s="2" t="s">
        <v>4</v>
      </c>
      <c r="K49" s="2" t="s">
        <v>4</v>
      </c>
      <c r="M49" s="2" t="s">
        <v>4</v>
      </c>
    </row>
    <row r="50" spans="6:13" x14ac:dyDescent="0.5">
      <c r="F50" s="2" t="s">
        <v>4</v>
      </c>
      <c r="G50" s="2" t="s">
        <v>4</v>
      </c>
      <c r="H50" s="2" t="s">
        <v>4</v>
      </c>
      <c r="I50" s="2" t="s">
        <v>4</v>
      </c>
      <c r="J50" s="2" t="s">
        <v>4</v>
      </c>
      <c r="K50" s="2" t="s">
        <v>4</v>
      </c>
      <c r="M50" s="2" t="s">
        <v>4</v>
      </c>
    </row>
    <row r="51" spans="6:13" x14ac:dyDescent="0.5">
      <c r="F51" s="2" t="s">
        <v>4</v>
      </c>
      <c r="G51" s="2" t="s">
        <v>4</v>
      </c>
      <c r="H51" s="2" t="s">
        <v>4</v>
      </c>
      <c r="I51" s="2" t="s">
        <v>4</v>
      </c>
      <c r="J51" s="2" t="s">
        <v>4</v>
      </c>
      <c r="K51" s="2" t="s">
        <v>4</v>
      </c>
      <c r="M51" s="2" t="s">
        <v>4</v>
      </c>
    </row>
    <row r="52" spans="6:13" x14ac:dyDescent="0.5">
      <c r="F52" s="2" t="s">
        <v>4</v>
      </c>
      <c r="G52" s="2" t="s">
        <v>4</v>
      </c>
      <c r="H52" s="2" t="s">
        <v>4</v>
      </c>
      <c r="I52" s="2" t="s">
        <v>4</v>
      </c>
      <c r="J52" s="2" t="s">
        <v>4</v>
      </c>
      <c r="K52" s="2" t="s">
        <v>4</v>
      </c>
      <c r="M52" s="2" t="s">
        <v>4</v>
      </c>
    </row>
    <row r="53" spans="6:13" x14ac:dyDescent="0.5">
      <c r="F53" s="2" t="s">
        <v>4</v>
      </c>
      <c r="G53" s="2" t="s">
        <v>4</v>
      </c>
      <c r="H53" s="2" t="s">
        <v>4</v>
      </c>
      <c r="I53" s="2" t="s">
        <v>4</v>
      </c>
      <c r="J53" s="2" t="s">
        <v>4</v>
      </c>
      <c r="K53" s="2" t="s">
        <v>4</v>
      </c>
      <c r="M53" s="2" t="s">
        <v>4</v>
      </c>
    </row>
    <row r="54" spans="6:13" x14ac:dyDescent="0.5">
      <c r="F54" s="2" t="s">
        <v>4</v>
      </c>
      <c r="G54" s="2" t="s">
        <v>4</v>
      </c>
      <c r="H54" s="2" t="s">
        <v>4</v>
      </c>
      <c r="I54" s="2" t="s">
        <v>4</v>
      </c>
      <c r="J54" s="2" t="s">
        <v>4</v>
      </c>
      <c r="K54" s="2" t="s">
        <v>4</v>
      </c>
      <c r="M54" s="2" t="s">
        <v>4</v>
      </c>
    </row>
    <row r="55" spans="6:13" x14ac:dyDescent="0.5">
      <c r="F55" s="2" t="s">
        <v>4</v>
      </c>
      <c r="G55" s="2" t="s">
        <v>4</v>
      </c>
      <c r="H55" s="2" t="s">
        <v>4</v>
      </c>
      <c r="I55" s="2" t="s">
        <v>4</v>
      </c>
      <c r="J55" s="2" t="s">
        <v>4</v>
      </c>
      <c r="K55" s="2" t="s">
        <v>4</v>
      </c>
      <c r="M55" s="2" t="s">
        <v>4</v>
      </c>
    </row>
    <row r="56" spans="6:13" x14ac:dyDescent="0.5">
      <c r="F56" s="2" t="s">
        <v>4</v>
      </c>
      <c r="G56" s="2" t="s">
        <v>4</v>
      </c>
      <c r="H56" s="2" t="s">
        <v>4</v>
      </c>
      <c r="I56" s="2" t="s">
        <v>4</v>
      </c>
      <c r="J56" s="2" t="s">
        <v>4</v>
      </c>
      <c r="K56" s="2" t="s">
        <v>4</v>
      </c>
      <c r="M56" s="2" t="s">
        <v>4</v>
      </c>
    </row>
    <row r="57" spans="6:13" x14ac:dyDescent="0.5">
      <c r="F57" s="2" t="s">
        <v>4</v>
      </c>
      <c r="G57" s="2" t="s">
        <v>4</v>
      </c>
      <c r="H57" s="2" t="s">
        <v>4</v>
      </c>
      <c r="I57" s="2" t="s">
        <v>4</v>
      </c>
      <c r="J57" s="2" t="s">
        <v>4</v>
      </c>
      <c r="K57" s="2" t="s">
        <v>4</v>
      </c>
      <c r="M57" s="2" t="s">
        <v>4</v>
      </c>
    </row>
    <row r="58" spans="6:13" x14ac:dyDescent="0.5">
      <c r="F58" s="2" t="s">
        <v>4</v>
      </c>
      <c r="G58" s="2" t="s">
        <v>4</v>
      </c>
      <c r="H58" s="2" t="s">
        <v>4</v>
      </c>
      <c r="I58" s="2" t="s">
        <v>4</v>
      </c>
      <c r="J58" s="2" t="s">
        <v>4</v>
      </c>
      <c r="K58" s="2" t="s">
        <v>4</v>
      </c>
      <c r="M58" s="2" t="s">
        <v>4</v>
      </c>
    </row>
    <row r="59" spans="6:13" x14ac:dyDescent="0.5">
      <c r="F59" s="2" t="s">
        <v>4</v>
      </c>
      <c r="G59" s="2" t="s">
        <v>4</v>
      </c>
      <c r="H59" s="2" t="s">
        <v>4</v>
      </c>
      <c r="I59" s="2" t="s">
        <v>4</v>
      </c>
      <c r="J59" s="2" t="s">
        <v>4</v>
      </c>
      <c r="K59" s="2" t="s">
        <v>4</v>
      </c>
      <c r="M59" s="2" t="s">
        <v>4</v>
      </c>
    </row>
    <row r="60" spans="6:13" x14ac:dyDescent="0.5">
      <c r="F60" s="2" t="s">
        <v>4</v>
      </c>
      <c r="G60" s="2" t="s">
        <v>4</v>
      </c>
      <c r="H60" s="2" t="s">
        <v>4</v>
      </c>
      <c r="I60" s="2" t="s">
        <v>4</v>
      </c>
      <c r="J60" s="2" t="s">
        <v>4</v>
      </c>
      <c r="K60" s="2" t="s">
        <v>4</v>
      </c>
      <c r="M60" s="2" t="s">
        <v>4</v>
      </c>
    </row>
    <row r="61" spans="6:13" x14ac:dyDescent="0.5">
      <c r="F61" s="2" t="s">
        <v>4</v>
      </c>
      <c r="G61" s="2" t="s">
        <v>4</v>
      </c>
      <c r="H61" s="2" t="s">
        <v>4</v>
      </c>
      <c r="I61" s="2" t="s">
        <v>4</v>
      </c>
      <c r="J61" s="2" t="s">
        <v>4</v>
      </c>
      <c r="K61" s="2" t="s">
        <v>4</v>
      </c>
      <c r="M61" s="2" t="s">
        <v>4</v>
      </c>
    </row>
    <row r="62" spans="6:13" x14ac:dyDescent="0.5">
      <c r="F62" s="2" t="s">
        <v>4</v>
      </c>
      <c r="G62" s="2" t="s">
        <v>4</v>
      </c>
      <c r="H62" s="2" t="s">
        <v>4</v>
      </c>
      <c r="I62" s="2" t="s">
        <v>4</v>
      </c>
      <c r="J62" s="2" t="s">
        <v>4</v>
      </c>
      <c r="K62" s="2" t="s">
        <v>4</v>
      </c>
      <c r="M62" s="2" t="s">
        <v>4</v>
      </c>
    </row>
    <row r="63" spans="6:13" x14ac:dyDescent="0.5">
      <c r="F63" s="2" t="s">
        <v>4</v>
      </c>
      <c r="G63" s="2" t="s">
        <v>4</v>
      </c>
      <c r="H63" s="2" t="s">
        <v>4</v>
      </c>
      <c r="I63" s="2" t="s">
        <v>4</v>
      </c>
      <c r="J63" s="2" t="s">
        <v>4</v>
      </c>
      <c r="K63" s="2" t="s">
        <v>4</v>
      </c>
      <c r="M63" s="2" t="s">
        <v>4</v>
      </c>
    </row>
    <row r="64" spans="6:13" x14ac:dyDescent="0.5">
      <c r="F64" s="2" t="s">
        <v>4</v>
      </c>
      <c r="G64" s="2" t="s">
        <v>4</v>
      </c>
      <c r="H64" s="2" t="s">
        <v>4</v>
      </c>
      <c r="I64" s="2" t="s">
        <v>4</v>
      </c>
      <c r="J64" s="2" t="s">
        <v>4</v>
      </c>
      <c r="K64" s="2" t="s">
        <v>4</v>
      </c>
      <c r="M64" s="2" t="s">
        <v>4</v>
      </c>
    </row>
    <row r="65" spans="6:13" x14ac:dyDescent="0.5">
      <c r="F65" s="2" t="s">
        <v>4</v>
      </c>
      <c r="G65" s="2" t="s">
        <v>4</v>
      </c>
      <c r="H65" s="2" t="s">
        <v>4</v>
      </c>
      <c r="I65" s="2" t="s">
        <v>4</v>
      </c>
      <c r="J65" s="2" t="s">
        <v>4</v>
      </c>
      <c r="K65" s="2" t="s">
        <v>4</v>
      </c>
      <c r="M65" s="2" t="s">
        <v>4</v>
      </c>
    </row>
    <row r="66" spans="6:13" x14ac:dyDescent="0.5">
      <c r="F66" s="2" t="s">
        <v>4</v>
      </c>
      <c r="G66" s="2" t="s">
        <v>4</v>
      </c>
      <c r="H66" s="2" t="s">
        <v>4</v>
      </c>
      <c r="I66" s="2" t="s">
        <v>4</v>
      </c>
      <c r="J66" s="2" t="s">
        <v>4</v>
      </c>
      <c r="K66" s="2" t="s">
        <v>4</v>
      </c>
      <c r="M66" s="2" t="s">
        <v>4</v>
      </c>
    </row>
    <row r="67" spans="6:13" x14ac:dyDescent="0.5">
      <c r="F67" s="2" t="s">
        <v>4</v>
      </c>
      <c r="G67" s="2" t="s">
        <v>4</v>
      </c>
      <c r="H67" s="2" t="s">
        <v>4</v>
      </c>
      <c r="I67" s="2" t="s">
        <v>4</v>
      </c>
      <c r="J67" s="2" t="s">
        <v>4</v>
      </c>
      <c r="K67" s="2" t="s">
        <v>4</v>
      </c>
      <c r="M67" s="2" t="s">
        <v>4</v>
      </c>
    </row>
    <row r="68" spans="6:13" x14ac:dyDescent="0.5">
      <c r="F68" s="2" t="s">
        <v>4</v>
      </c>
      <c r="G68" s="2" t="s">
        <v>4</v>
      </c>
      <c r="H68" s="2" t="s">
        <v>4</v>
      </c>
      <c r="I68" s="2" t="s">
        <v>4</v>
      </c>
      <c r="J68" s="2" t="s">
        <v>4</v>
      </c>
      <c r="K68" s="2" t="s">
        <v>4</v>
      </c>
      <c r="M68" s="2" t="s">
        <v>4</v>
      </c>
    </row>
    <row r="69" spans="6:13" x14ac:dyDescent="0.5">
      <c r="F69" s="2" t="s">
        <v>4</v>
      </c>
      <c r="G69" s="2" t="s">
        <v>4</v>
      </c>
      <c r="H69" s="2" t="s">
        <v>4</v>
      </c>
      <c r="I69" s="2" t="s">
        <v>4</v>
      </c>
      <c r="J69" s="2" t="s">
        <v>4</v>
      </c>
      <c r="K69" s="2" t="s">
        <v>4</v>
      </c>
      <c r="M69" s="2" t="s">
        <v>4</v>
      </c>
    </row>
    <row r="70" spans="6:13" x14ac:dyDescent="0.5">
      <c r="F70" s="2" t="s">
        <v>4</v>
      </c>
      <c r="G70" s="2" t="s">
        <v>4</v>
      </c>
      <c r="H70" s="2" t="s">
        <v>4</v>
      </c>
      <c r="I70" s="2" t="s">
        <v>4</v>
      </c>
      <c r="J70" s="2" t="s">
        <v>4</v>
      </c>
      <c r="K70" s="2" t="s">
        <v>4</v>
      </c>
      <c r="M70" s="2" t="s">
        <v>4</v>
      </c>
    </row>
    <row r="71" spans="6:13" x14ac:dyDescent="0.5">
      <c r="F71" s="2" t="s">
        <v>4</v>
      </c>
      <c r="G71" s="2" t="s">
        <v>4</v>
      </c>
      <c r="H71" s="2" t="s">
        <v>4</v>
      </c>
      <c r="I71" s="2" t="s">
        <v>4</v>
      </c>
      <c r="J71" s="2" t="s">
        <v>4</v>
      </c>
      <c r="K71" s="2" t="s">
        <v>4</v>
      </c>
      <c r="M71" s="2" t="s">
        <v>4</v>
      </c>
    </row>
    <row r="72" spans="6:13" x14ac:dyDescent="0.5">
      <c r="F72" s="2" t="s">
        <v>4</v>
      </c>
      <c r="G72" s="2" t="s">
        <v>4</v>
      </c>
      <c r="H72" s="2" t="s">
        <v>4</v>
      </c>
      <c r="I72" s="2" t="s">
        <v>4</v>
      </c>
      <c r="J72" s="2" t="s">
        <v>4</v>
      </c>
      <c r="K72" s="2" t="s">
        <v>4</v>
      </c>
      <c r="M72" s="2" t="s">
        <v>4</v>
      </c>
    </row>
    <row r="73" spans="6:13" x14ac:dyDescent="0.5">
      <c r="F73" s="2" t="s">
        <v>4</v>
      </c>
      <c r="G73" s="2" t="s">
        <v>4</v>
      </c>
      <c r="H73" s="2" t="s">
        <v>4</v>
      </c>
      <c r="I73" s="2" t="s">
        <v>4</v>
      </c>
      <c r="J73" s="2" t="s">
        <v>4</v>
      </c>
      <c r="K73" s="2" t="s">
        <v>4</v>
      </c>
      <c r="M73" s="2" t="s">
        <v>4</v>
      </c>
    </row>
    <row r="74" spans="6:13" x14ac:dyDescent="0.5">
      <c r="F74" s="2" t="s">
        <v>4</v>
      </c>
      <c r="G74" s="2" t="s">
        <v>4</v>
      </c>
      <c r="H74" s="2" t="s">
        <v>4</v>
      </c>
      <c r="I74" s="2" t="s">
        <v>4</v>
      </c>
      <c r="J74" s="2" t="s">
        <v>4</v>
      </c>
      <c r="K74" s="2" t="s">
        <v>4</v>
      </c>
      <c r="M74" s="2" t="s">
        <v>4</v>
      </c>
    </row>
    <row r="75" spans="6:13" x14ac:dyDescent="0.5">
      <c r="F75" s="2" t="s">
        <v>4</v>
      </c>
      <c r="G75" s="2" t="s">
        <v>4</v>
      </c>
      <c r="H75" s="2" t="s">
        <v>4</v>
      </c>
      <c r="I75" s="2" t="s">
        <v>4</v>
      </c>
      <c r="J75" s="2" t="s">
        <v>4</v>
      </c>
      <c r="K75" s="2" t="s">
        <v>4</v>
      </c>
      <c r="M75" s="2" t="s">
        <v>4</v>
      </c>
    </row>
    <row r="76" spans="6:13" x14ac:dyDescent="0.5">
      <c r="F76" s="2" t="s">
        <v>4</v>
      </c>
      <c r="G76" s="2" t="s">
        <v>4</v>
      </c>
      <c r="H76" s="2" t="s">
        <v>4</v>
      </c>
      <c r="I76" s="2" t="s">
        <v>4</v>
      </c>
      <c r="J76" s="2" t="s">
        <v>4</v>
      </c>
      <c r="K76" s="2" t="s">
        <v>4</v>
      </c>
      <c r="M76" s="2" t="s">
        <v>4</v>
      </c>
    </row>
    <row r="77" spans="6:13" x14ac:dyDescent="0.5">
      <c r="F77" s="2" t="s">
        <v>4</v>
      </c>
      <c r="G77" s="2" t="s">
        <v>4</v>
      </c>
      <c r="H77" s="2" t="s">
        <v>4</v>
      </c>
      <c r="I77" s="2" t="s">
        <v>4</v>
      </c>
      <c r="J77" s="2" t="s">
        <v>4</v>
      </c>
      <c r="K77" s="2" t="s">
        <v>4</v>
      </c>
      <c r="M77" s="2" t="s">
        <v>4</v>
      </c>
    </row>
    <row r="78" spans="6:13" x14ac:dyDescent="0.5">
      <c r="F78" s="2" t="s">
        <v>4</v>
      </c>
      <c r="G78" s="2" t="s">
        <v>4</v>
      </c>
      <c r="H78" s="2" t="s">
        <v>4</v>
      </c>
      <c r="I78" s="2" t="s">
        <v>4</v>
      </c>
      <c r="J78" s="2" t="s">
        <v>4</v>
      </c>
      <c r="K78" s="2" t="s">
        <v>4</v>
      </c>
      <c r="M78" s="2" t="s">
        <v>4</v>
      </c>
    </row>
    <row r="79" spans="6:13" x14ac:dyDescent="0.5">
      <c r="F79" s="2" t="s">
        <v>4</v>
      </c>
      <c r="G79" s="2" t="s">
        <v>4</v>
      </c>
      <c r="H79" s="2" t="s">
        <v>4</v>
      </c>
      <c r="I79" s="2" t="s">
        <v>4</v>
      </c>
      <c r="J79" s="2" t="s">
        <v>4</v>
      </c>
      <c r="K79" s="2" t="s">
        <v>4</v>
      </c>
      <c r="M79" s="2" t="s">
        <v>4</v>
      </c>
    </row>
    <row r="80" spans="6:13" x14ac:dyDescent="0.5">
      <c r="F80" s="2" t="s">
        <v>4</v>
      </c>
      <c r="G80" s="2" t="s">
        <v>4</v>
      </c>
      <c r="H80" s="2" t="s">
        <v>4</v>
      </c>
      <c r="I80" s="2" t="s">
        <v>4</v>
      </c>
      <c r="J80" s="2" t="s">
        <v>4</v>
      </c>
      <c r="K80" s="2" t="s">
        <v>4</v>
      </c>
      <c r="M80" s="2" t="s">
        <v>4</v>
      </c>
    </row>
    <row r="81" spans="6:13" x14ac:dyDescent="0.5">
      <c r="F81" s="2" t="s">
        <v>4</v>
      </c>
      <c r="G81" s="2" t="s">
        <v>4</v>
      </c>
      <c r="H81" s="2" t="s">
        <v>4</v>
      </c>
      <c r="I81" s="2" t="s">
        <v>4</v>
      </c>
      <c r="J81" s="2" t="s">
        <v>4</v>
      </c>
      <c r="K81" s="2" t="s">
        <v>4</v>
      </c>
      <c r="M81" s="2" t="s">
        <v>4</v>
      </c>
    </row>
    <row r="82" spans="6:13" x14ac:dyDescent="0.5">
      <c r="F82" s="2" t="s">
        <v>4</v>
      </c>
      <c r="G82" s="2" t="s">
        <v>4</v>
      </c>
      <c r="H82" s="2" t="s">
        <v>4</v>
      </c>
      <c r="I82" s="2" t="s">
        <v>4</v>
      </c>
      <c r="J82" s="2" t="s">
        <v>4</v>
      </c>
      <c r="K82" s="2" t="s">
        <v>4</v>
      </c>
      <c r="M82" s="2" t="s">
        <v>4</v>
      </c>
    </row>
    <row r="83" spans="6:13" x14ac:dyDescent="0.5">
      <c r="F83" s="2" t="s">
        <v>4</v>
      </c>
      <c r="G83" s="2" t="s">
        <v>4</v>
      </c>
      <c r="H83" s="2" t="s">
        <v>4</v>
      </c>
      <c r="I83" s="2" t="s">
        <v>4</v>
      </c>
      <c r="J83" s="2" t="s">
        <v>4</v>
      </c>
      <c r="K83" s="2" t="s">
        <v>4</v>
      </c>
      <c r="M83" s="2" t="s">
        <v>4</v>
      </c>
    </row>
    <row r="84" spans="6:13" x14ac:dyDescent="0.5">
      <c r="F84" s="2" t="s">
        <v>4</v>
      </c>
      <c r="G84" s="2" t="s">
        <v>4</v>
      </c>
      <c r="H84" s="2" t="s">
        <v>4</v>
      </c>
      <c r="I84" s="2" t="s">
        <v>4</v>
      </c>
      <c r="J84" s="2" t="s">
        <v>4</v>
      </c>
      <c r="K84" s="2" t="s">
        <v>4</v>
      </c>
      <c r="M84" s="2" t="s">
        <v>4</v>
      </c>
    </row>
    <row r="85" spans="6:13" x14ac:dyDescent="0.5">
      <c r="F85" s="2" t="s">
        <v>4</v>
      </c>
      <c r="G85" s="2" t="s">
        <v>4</v>
      </c>
      <c r="H85" s="2" t="s">
        <v>4</v>
      </c>
      <c r="I85" s="2" t="s">
        <v>4</v>
      </c>
      <c r="J85" s="2" t="s">
        <v>4</v>
      </c>
      <c r="K85" s="2" t="s">
        <v>4</v>
      </c>
      <c r="M85" s="2" t="s">
        <v>4</v>
      </c>
    </row>
    <row r="86" spans="6:13" x14ac:dyDescent="0.5">
      <c r="F86" s="2" t="s">
        <v>4</v>
      </c>
      <c r="G86" s="2" t="s">
        <v>4</v>
      </c>
      <c r="H86" s="2" t="s">
        <v>4</v>
      </c>
      <c r="I86" s="2" t="s">
        <v>4</v>
      </c>
      <c r="J86" s="2" t="s">
        <v>4</v>
      </c>
      <c r="K86" s="2" t="s">
        <v>4</v>
      </c>
      <c r="M86" s="2" t="s">
        <v>4</v>
      </c>
    </row>
    <row r="87" spans="6:13" x14ac:dyDescent="0.5">
      <c r="F87" s="2" t="s">
        <v>4</v>
      </c>
      <c r="G87" s="2" t="s">
        <v>4</v>
      </c>
      <c r="H87" s="2" t="s">
        <v>4</v>
      </c>
      <c r="I87" s="2" t="s">
        <v>4</v>
      </c>
      <c r="J87" s="2" t="s">
        <v>4</v>
      </c>
      <c r="K87" s="2" t="s">
        <v>4</v>
      </c>
      <c r="M87" s="2" t="s">
        <v>4</v>
      </c>
    </row>
    <row r="88" spans="6:13" x14ac:dyDescent="0.5">
      <c r="F88" s="2" t="s">
        <v>4</v>
      </c>
      <c r="G88" s="2" t="s">
        <v>4</v>
      </c>
      <c r="H88" s="2" t="s">
        <v>4</v>
      </c>
      <c r="I88" s="2" t="s">
        <v>4</v>
      </c>
      <c r="J88" s="2" t="s">
        <v>4</v>
      </c>
      <c r="K88" s="2" t="s">
        <v>4</v>
      </c>
      <c r="M88" s="2" t="s">
        <v>4</v>
      </c>
    </row>
    <row r="89" spans="6:13" x14ac:dyDescent="0.5">
      <c r="F89" s="2" t="s">
        <v>4</v>
      </c>
      <c r="G89" s="2" t="s">
        <v>4</v>
      </c>
      <c r="H89" s="2" t="s">
        <v>4</v>
      </c>
      <c r="I89" s="2" t="s">
        <v>4</v>
      </c>
      <c r="J89" s="2" t="s">
        <v>4</v>
      </c>
      <c r="K89" s="2" t="s">
        <v>4</v>
      </c>
      <c r="M89" s="2" t="s">
        <v>4</v>
      </c>
    </row>
    <row r="90" spans="6:13" x14ac:dyDescent="0.5">
      <c r="F90" s="2" t="s">
        <v>4</v>
      </c>
      <c r="G90" s="2" t="s">
        <v>4</v>
      </c>
      <c r="H90" s="2" t="s">
        <v>4</v>
      </c>
      <c r="I90" s="2" t="s">
        <v>4</v>
      </c>
      <c r="J90" s="2" t="s">
        <v>4</v>
      </c>
      <c r="K90" s="2" t="s">
        <v>4</v>
      </c>
      <c r="M90" s="2" t="s">
        <v>4</v>
      </c>
    </row>
    <row r="91" spans="6:13" x14ac:dyDescent="0.5">
      <c r="M91" s="2" t="s">
        <v>4</v>
      </c>
    </row>
    <row r="92" spans="6:13" x14ac:dyDescent="0.5">
      <c r="M92" s="2" t="s">
        <v>4</v>
      </c>
    </row>
    <row r="93" spans="6:13" x14ac:dyDescent="0.5">
      <c r="M93" s="2" t="s">
        <v>4</v>
      </c>
    </row>
    <row r="94" spans="6:13" x14ac:dyDescent="0.5">
      <c r="M94" s="2" t="s">
        <v>4</v>
      </c>
    </row>
    <row r="95" spans="6:13" x14ac:dyDescent="0.5">
      <c r="M95" s="2" t="s">
        <v>4</v>
      </c>
    </row>
    <row r="96" spans="6:13" x14ac:dyDescent="0.5">
      <c r="M96" s="2" t="s">
        <v>4</v>
      </c>
    </row>
    <row r="97" spans="13:13" x14ac:dyDescent="0.5">
      <c r="M97" s="2" t="s">
        <v>4</v>
      </c>
    </row>
    <row r="98" spans="13:13" x14ac:dyDescent="0.5">
      <c r="M98" s="2" t="s">
        <v>4</v>
      </c>
    </row>
    <row r="99" spans="13:13" x14ac:dyDescent="0.5">
      <c r="M99" s="2" t="s">
        <v>4</v>
      </c>
    </row>
    <row r="100" spans="13:13" x14ac:dyDescent="0.5">
      <c r="M100" s="2" t="s">
        <v>4</v>
      </c>
    </row>
    <row r="101" spans="13:13" x14ac:dyDescent="0.5">
      <c r="M101" s="2" t="s">
        <v>4</v>
      </c>
    </row>
    <row r="102" spans="13:13" x14ac:dyDescent="0.5">
      <c r="M102" s="2" t="s">
        <v>4</v>
      </c>
    </row>
    <row r="103" spans="13:13" x14ac:dyDescent="0.5">
      <c r="M103" s="2" t="s">
        <v>4</v>
      </c>
    </row>
    <row r="104" spans="13:13" x14ac:dyDescent="0.5">
      <c r="M104" s="2" t="s">
        <v>4</v>
      </c>
    </row>
    <row r="105" spans="13:13" x14ac:dyDescent="0.5">
      <c r="M105" s="2" t="s">
        <v>4</v>
      </c>
    </row>
    <row r="106" spans="13:13" x14ac:dyDescent="0.5">
      <c r="M106" s="2" t="s">
        <v>4</v>
      </c>
    </row>
    <row r="107" spans="13:13" x14ac:dyDescent="0.5">
      <c r="M107" s="2" t="s">
        <v>4</v>
      </c>
    </row>
    <row r="108" spans="13:13" x14ac:dyDescent="0.5">
      <c r="M108" s="2" t="s">
        <v>4</v>
      </c>
    </row>
    <row r="109" spans="13:13" x14ac:dyDescent="0.5">
      <c r="M109" s="2" t="s">
        <v>4</v>
      </c>
    </row>
    <row r="110" spans="13:13" x14ac:dyDescent="0.5">
      <c r="M110" s="2" t="s">
        <v>4</v>
      </c>
    </row>
    <row r="111" spans="13:13" x14ac:dyDescent="0.5">
      <c r="M111" s="2" t="s">
        <v>4</v>
      </c>
    </row>
    <row r="112" spans="13:13" x14ac:dyDescent="0.5">
      <c r="M112" s="2" t="s">
        <v>4</v>
      </c>
    </row>
    <row r="113" spans="13:13" x14ac:dyDescent="0.5">
      <c r="M113" s="2" t="s">
        <v>4</v>
      </c>
    </row>
    <row r="114" spans="13:13" x14ac:dyDescent="0.5">
      <c r="M114" s="2" t="s">
        <v>4</v>
      </c>
    </row>
    <row r="115" spans="13:13" x14ac:dyDescent="0.5">
      <c r="M115" s="2" t="s">
        <v>4</v>
      </c>
    </row>
    <row r="116" spans="13:13" x14ac:dyDescent="0.5">
      <c r="M116" s="2" t="s">
        <v>4</v>
      </c>
    </row>
    <row r="117" spans="13:13" x14ac:dyDescent="0.5">
      <c r="M117" s="2" t="s">
        <v>4</v>
      </c>
    </row>
    <row r="118" spans="13:13" x14ac:dyDescent="0.5">
      <c r="M118" s="2" t="s">
        <v>4</v>
      </c>
    </row>
    <row r="119" spans="13:13" x14ac:dyDescent="0.5">
      <c r="M119" s="2" t="s">
        <v>4</v>
      </c>
    </row>
    <row r="120" spans="13:13" x14ac:dyDescent="0.5">
      <c r="M120" s="2" t="s">
        <v>4</v>
      </c>
    </row>
    <row r="121" spans="13:13" x14ac:dyDescent="0.5">
      <c r="M121" s="2" t="s">
        <v>4</v>
      </c>
    </row>
    <row r="122" spans="13:13" x14ac:dyDescent="0.5">
      <c r="M122" s="2" t="s">
        <v>4</v>
      </c>
    </row>
    <row r="123" spans="13:13" x14ac:dyDescent="0.5">
      <c r="M123" s="2" t="s">
        <v>4</v>
      </c>
    </row>
    <row r="124" spans="13:13" x14ac:dyDescent="0.5">
      <c r="M124" s="2" t="s">
        <v>4</v>
      </c>
    </row>
    <row r="125" spans="13:13" x14ac:dyDescent="0.5">
      <c r="M125" s="2" t="s">
        <v>4</v>
      </c>
    </row>
    <row r="126" spans="13:13" x14ac:dyDescent="0.5">
      <c r="M126" s="2" t="s">
        <v>4</v>
      </c>
    </row>
    <row r="127" spans="13:13" x14ac:dyDescent="0.5">
      <c r="M127" s="2" t="s">
        <v>4</v>
      </c>
    </row>
    <row r="128" spans="13:13" x14ac:dyDescent="0.5">
      <c r="M128" s="2" t="s">
        <v>4</v>
      </c>
    </row>
    <row r="129" spans="13:13" x14ac:dyDescent="0.5">
      <c r="M129" s="2" t="s">
        <v>4</v>
      </c>
    </row>
    <row r="130" spans="13:13" x14ac:dyDescent="0.5">
      <c r="M130" s="2" t="s">
        <v>4</v>
      </c>
    </row>
    <row r="131" spans="13:13" x14ac:dyDescent="0.5">
      <c r="M131" s="2" t="s">
        <v>4</v>
      </c>
    </row>
    <row r="132" spans="13:13" x14ac:dyDescent="0.5">
      <c r="M132" s="2" t="s">
        <v>4</v>
      </c>
    </row>
    <row r="133" spans="13:13" x14ac:dyDescent="0.5">
      <c r="M133" s="2" t="s">
        <v>4</v>
      </c>
    </row>
    <row r="134" spans="13:13" x14ac:dyDescent="0.5">
      <c r="M134" s="2" t="s">
        <v>4</v>
      </c>
    </row>
    <row r="135" spans="13:13" x14ac:dyDescent="0.5">
      <c r="M135" s="2" t="s">
        <v>4</v>
      </c>
    </row>
    <row r="136" spans="13:13" x14ac:dyDescent="0.5">
      <c r="M136" s="2" t="s">
        <v>4</v>
      </c>
    </row>
    <row r="137" spans="13:13" x14ac:dyDescent="0.5">
      <c r="M137" s="2" t="s">
        <v>4</v>
      </c>
    </row>
    <row r="138" spans="13:13" x14ac:dyDescent="0.5">
      <c r="M138" s="2" t="s">
        <v>4</v>
      </c>
    </row>
    <row r="139" spans="13:13" x14ac:dyDescent="0.5">
      <c r="M139" s="2" t="s">
        <v>4</v>
      </c>
    </row>
    <row r="140" spans="13:13" x14ac:dyDescent="0.5">
      <c r="M140" s="2" t="s">
        <v>4</v>
      </c>
    </row>
    <row r="141" spans="13:13" x14ac:dyDescent="0.5">
      <c r="M141" s="2" t="s">
        <v>4</v>
      </c>
    </row>
    <row r="142" spans="13:13" x14ac:dyDescent="0.5">
      <c r="M142" s="2" t="s">
        <v>4</v>
      </c>
    </row>
    <row r="143" spans="13:13" x14ac:dyDescent="0.5">
      <c r="M143" s="2" t="s">
        <v>4</v>
      </c>
    </row>
    <row r="144" spans="13:13" x14ac:dyDescent="0.5">
      <c r="M144" s="2" t="s">
        <v>4</v>
      </c>
    </row>
    <row r="145" spans="13:13" x14ac:dyDescent="0.5">
      <c r="M145" s="2" t="s">
        <v>4</v>
      </c>
    </row>
    <row r="146" spans="13:13" x14ac:dyDescent="0.5">
      <c r="M146" s="2" t="s">
        <v>4</v>
      </c>
    </row>
    <row r="147" spans="13:13" x14ac:dyDescent="0.5">
      <c r="M147" s="2" t="s">
        <v>4</v>
      </c>
    </row>
    <row r="148" spans="13:13" x14ac:dyDescent="0.5">
      <c r="M148" s="2" t="s">
        <v>4</v>
      </c>
    </row>
    <row r="149" spans="13:13" x14ac:dyDescent="0.5">
      <c r="M149" s="2" t="s">
        <v>4</v>
      </c>
    </row>
    <row r="150" spans="13:13" x14ac:dyDescent="0.5">
      <c r="M150" s="2" t="s">
        <v>4</v>
      </c>
    </row>
    <row r="151" spans="13:13" x14ac:dyDescent="0.5">
      <c r="M151" s="2" t="s">
        <v>4</v>
      </c>
    </row>
    <row r="152" spans="13:13" x14ac:dyDescent="0.5">
      <c r="M152" s="2" t="s">
        <v>4</v>
      </c>
    </row>
    <row r="153" spans="13:13" x14ac:dyDescent="0.5">
      <c r="M153" s="2" t="s">
        <v>4</v>
      </c>
    </row>
    <row r="154" spans="13:13" x14ac:dyDescent="0.5">
      <c r="M154" s="2" t="s">
        <v>4</v>
      </c>
    </row>
    <row r="155" spans="13:13" x14ac:dyDescent="0.5">
      <c r="M155" s="2" t="s">
        <v>4</v>
      </c>
    </row>
    <row r="156" spans="13:13" x14ac:dyDescent="0.5">
      <c r="M156" s="2" t="s">
        <v>4</v>
      </c>
    </row>
    <row r="157" spans="13:13" x14ac:dyDescent="0.5">
      <c r="M157" s="2" t="s">
        <v>4</v>
      </c>
    </row>
    <row r="158" spans="13:13" x14ac:dyDescent="0.5">
      <c r="M158" s="2" t="s">
        <v>4</v>
      </c>
    </row>
    <row r="159" spans="13:13" x14ac:dyDescent="0.5">
      <c r="M159" s="2" t="s">
        <v>4</v>
      </c>
    </row>
    <row r="160" spans="13:13" x14ac:dyDescent="0.5">
      <c r="M160" s="2" t="s">
        <v>4</v>
      </c>
    </row>
    <row r="161" spans="13:13" x14ac:dyDescent="0.5">
      <c r="M161" s="2" t="s">
        <v>4</v>
      </c>
    </row>
    <row r="162" spans="13:13" x14ac:dyDescent="0.5">
      <c r="M162" s="2" t="s">
        <v>4</v>
      </c>
    </row>
    <row r="163" spans="13:13" x14ac:dyDescent="0.5">
      <c r="M163" s="2" t="s">
        <v>4</v>
      </c>
    </row>
    <row r="164" spans="13:13" x14ac:dyDescent="0.5">
      <c r="M164" s="2" t="s">
        <v>4</v>
      </c>
    </row>
    <row r="165" spans="13:13" x14ac:dyDescent="0.5">
      <c r="M165" s="2" t="s">
        <v>4</v>
      </c>
    </row>
    <row r="166" spans="13:13" x14ac:dyDescent="0.5">
      <c r="M166" s="2" t="s">
        <v>4</v>
      </c>
    </row>
    <row r="167" spans="13:13" x14ac:dyDescent="0.5">
      <c r="M167" s="2" t="s">
        <v>4</v>
      </c>
    </row>
    <row r="168" spans="13:13" x14ac:dyDescent="0.5">
      <c r="M168" s="2" t="s">
        <v>4</v>
      </c>
    </row>
    <row r="169" spans="13:13" x14ac:dyDescent="0.5">
      <c r="M169" s="2" t="s">
        <v>4</v>
      </c>
    </row>
    <row r="170" spans="13:13" x14ac:dyDescent="0.5">
      <c r="M170" s="2" t="s">
        <v>4</v>
      </c>
    </row>
    <row r="171" spans="13:13" x14ac:dyDescent="0.5">
      <c r="M171" s="2" t="s">
        <v>4</v>
      </c>
    </row>
    <row r="172" spans="13:13" x14ac:dyDescent="0.5">
      <c r="M172" s="2" t="s">
        <v>4</v>
      </c>
    </row>
    <row r="173" spans="13:13" x14ac:dyDescent="0.5">
      <c r="M173" s="2" t="s">
        <v>4</v>
      </c>
    </row>
    <row r="174" spans="13:13" x14ac:dyDescent="0.5">
      <c r="M174" s="2" t="s">
        <v>4</v>
      </c>
    </row>
    <row r="175" spans="13:13" x14ac:dyDescent="0.5">
      <c r="M175" s="2" t="s">
        <v>4</v>
      </c>
    </row>
    <row r="176" spans="13:13" x14ac:dyDescent="0.5">
      <c r="M176" s="2" t="s">
        <v>4</v>
      </c>
    </row>
    <row r="177" spans="13:13" x14ac:dyDescent="0.5">
      <c r="M177" s="2" t="s">
        <v>4</v>
      </c>
    </row>
    <row r="178" spans="13:13" x14ac:dyDescent="0.5">
      <c r="M178" s="2" t="s">
        <v>4</v>
      </c>
    </row>
    <row r="179" spans="13:13" x14ac:dyDescent="0.5">
      <c r="M179" s="2" t="s">
        <v>4</v>
      </c>
    </row>
    <row r="180" spans="13:13" x14ac:dyDescent="0.5">
      <c r="M180" s="2" t="s">
        <v>4</v>
      </c>
    </row>
    <row r="181" spans="13:13" x14ac:dyDescent="0.5">
      <c r="M181" s="2" t="s">
        <v>4</v>
      </c>
    </row>
    <row r="182" spans="13:13" x14ac:dyDescent="0.5">
      <c r="M182" s="2" t="s">
        <v>4</v>
      </c>
    </row>
    <row r="183" spans="13:13" x14ac:dyDescent="0.5">
      <c r="M183" s="2" t="s">
        <v>4</v>
      </c>
    </row>
    <row r="184" spans="13:13" x14ac:dyDescent="0.5">
      <c r="M184" s="2" t="s">
        <v>4</v>
      </c>
    </row>
    <row r="185" spans="13:13" x14ac:dyDescent="0.5">
      <c r="M185" s="2" t="s">
        <v>4</v>
      </c>
    </row>
    <row r="186" spans="13:13" x14ac:dyDescent="0.5">
      <c r="M186" s="2" t="s">
        <v>4</v>
      </c>
    </row>
    <row r="187" spans="13:13" x14ac:dyDescent="0.5">
      <c r="M187" s="2" t="s">
        <v>4</v>
      </c>
    </row>
    <row r="188" spans="13:13" x14ac:dyDescent="0.5">
      <c r="M188" s="2" t="s">
        <v>4</v>
      </c>
    </row>
    <row r="189" spans="13:13" x14ac:dyDescent="0.5">
      <c r="M189" s="2" t="s">
        <v>4</v>
      </c>
    </row>
    <row r="190" spans="13:13" x14ac:dyDescent="0.5">
      <c r="M190" s="2" t="s">
        <v>4</v>
      </c>
    </row>
    <row r="191" spans="13:13" x14ac:dyDescent="0.5">
      <c r="M191" s="2" t="s">
        <v>4</v>
      </c>
    </row>
    <row r="192" spans="13:13" x14ac:dyDescent="0.5">
      <c r="M192" s="2" t="s">
        <v>4</v>
      </c>
    </row>
    <row r="193" spans="13:13" x14ac:dyDescent="0.5">
      <c r="M193" s="2" t="s">
        <v>4</v>
      </c>
    </row>
    <row r="194" spans="13:13" x14ac:dyDescent="0.5">
      <c r="M194" s="2" t="s">
        <v>4</v>
      </c>
    </row>
    <row r="195" spans="13:13" x14ac:dyDescent="0.5">
      <c r="M195" s="2" t="s">
        <v>4</v>
      </c>
    </row>
    <row r="196" spans="13:13" x14ac:dyDescent="0.5">
      <c r="M196" s="2" t="s">
        <v>4</v>
      </c>
    </row>
    <row r="197" spans="13:13" x14ac:dyDescent="0.5">
      <c r="M197" s="2" t="s">
        <v>4</v>
      </c>
    </row>
    <row r="198" spans="13:13" x14ac:dyDescent="0.5">
      <c r="M198" s="2" t="s">
        <v>4</v>
      </c>
    </row>
    <row r="199" spans="13:13" x14ac:dyDescent="0.5">
      <c r="M199" s="2" t="s">
        <v>4</v>
      </c>
    </row>
    <row r="200" spans="13:13" x14ac:dyDescent="0.5">
      <c r="M200" s="2" t="s">
        <v>4</v>
      </c>
    </row>
    <row r="201" spans="13:13" x14ac:dyDescent="0.5">
      <c r="M201" s="2" t="s">
        <v>4</v>
      </c>
    </row>
    <row r="202" spans="13:13" x14ac:dyDescent="0.5">
      <c r="M202" s="2" t="s">
        <v>4</v>
      </c>
    </row>
    <row r="203" spans="13:13" x14ac:dyDescent="0.5">
      <c r="M203" s="2" t="s">
        <v>4</v>
      </c>
    </row>
    <row r="204" spans="13:13" x14ac:dyDescent="0.5">
      <c r="M204" s="2" t="s">
        <v>4</v>
      </c>
    </row>
    <row r="205" spans="13:13" x14ac:dyDescent="0.5">
      <c r="M205" s="2" t="s">
        <v>4</v>
      </c>
    </row>
    <row r="206" spans="13:13" x14ac:dyDescent="0.5">
      <c r="M206" s="2" t="s">
        <v>4</v>
      </c>
    </row>
    <row r="207" spans="13:13" x14ac:dyDescent="0.5">
      <c r="M207" s="2" t="s">
        <v>4</v>
      </c>
    </row>
    <row r="208" spans="13:13" x14ac:dyDescent="0.5">
      <c r="M208" s="2" t="s">
        <v>4</v>
      </c>
    </row>
    <row r="209" spans="13:13" x14ac:dyDescent="0.5">
      <c r="M209" s="2" t="s">
        <v>4</v>
      </c>
    </row>
    <row r="210" spans="13:13" x14ac:dyDescent="0.5">
      <c r="M210" s="2" t="s">
        <v>4</v>
      </c>
    </row>
    <row r="211" spans="13:13" x14ac:dyDescent="0.5">
      <c r="M211" s="2" t="s">
        <v>4</v>
      </c>
    </row>
    <row r="212" spans="13:13" x14ac:dyDescent="0.5">
      <c r="M212" s="2" t="s">
        <v>4</v>
      </c>
    </row>
    <row r="213" spans="13:13" x14ac:dyDescent="0.5">
      <c r="M213" s="2" t="s">
        <v>4</v>
      </c>
    </row>
    <row r="214" spans="13:13" x14ac:dyDescent="0.5">
      <c r="M214" s="2" t="s">
        <v>4</v>
      </c>
    </row>
    <row r="215" spans="13:13" x14ac:dyDescent="0.5">
      <c r="M215" s="2" t="s">
        <v>4</v>
      </c>
    </row>
    <row r="216" spans="13:13" x14ac:dyDescent="0.5">
      <c r="M216" s="2" t="s">
        <v>4</v>
      </c>
    </row>
    <row r="217" spans="13:13" x14ac:dyDescent="0.5">
      <c r="M217" s="2" t="s">
        <v>4</v>
      </c>
    </row>
    <row r="218" spans="13:13" x14ac:dyDescent="0.5">
      <c r="M218" s="2" t="s">
        <v>4</v>
      </c>
    </row>
    <row r="219" spans="13:13" x14ac:dyDescent="0.5">
      <c r="M219" s="2" t="s">
        <v>4</v>
      </c>
    </row>
    <row r="220" spans="13:13" x14ac:dyDescent="0.5">
      <c r="M220" s="2" t="s">
        <v>4</v>
      </c>
    </row>
    <row r="221" spans="13:13" x14ac:dyDescent="0.5">
      <c r="M221" s="2" t="s">
        <v>4</v>
      </c>
    </row>
    <row r="222" spans="13:13" x14ac:dyDescent="0.5">
      <c r="M222" s="2" t="s">
        <v>4</v>
      </c>
    </row>
    <row r="223" spans="13:13" x14ac:dyDescent="0.5">
      <c r="M223" s="2" t="s">
        <v>4</v>
      </c>
    </row>
    <row r="224" spans="13:13" x14ac:dyDescent="0.5">
      <c r="M224" s="2" t="s">
        <v>4</v>
      </c>
    </row>
    <row r="225" spans="13:13" x14ac:dyDescent="0.5">
      <c r="M225" s="2" t="s">
        <v>4</v>
      </c>
    </row>
    <row r="226" spans="13:13" x14ac:dyDescent="0.5">
      <c r="M226" s="2" t="s">
        <v>4</v>
      </c>
    </row>
    <row r="227" spans="13:13" x14ac:dyDescent="0.5">
      <c r="M227" s="2" t="s">
        <v>4</v>
      </c>
    </row>
    <row r="228" spans="13:13" x14ac:dyDescent="0.5">
      <c r="M228" s="2" t="s">
        <v>4</v>
      </c>
    </row>
    <row r="229" spans="13:13" x14ac:dyDescent="0.5">
      <c r="M229" s="2" t="s">
        <v>4</v>
      </c>
    </row>
    <row r="230" spans="13:13" x14ac:dyDescent="0.5">
      <c r="M230" s="2" t="s">
        <v>4</v>
      </c>
    </row>
    <row r="231" spans="13:13" x14ac:dyDescent="0.5">
      <c r="M231" s="2" t="s">
        <v>4</v>
      </c>
    </row>
    <row r="232" spans="13:13" x14ac:dyDescent="0.5">
      <c r="M232" s="2" t="s">
        <v>4</v>
      </c>
    </row>
    <row r="233" spans="13:13" x14ac:dyDescent="0.5">
      <c r="M233" s="2" t="s">
        <v>4</v>
      </c>
    </row>
    <row r="234" spans="13:13" x14ac:dyDescent="0.5">
      <c r="M234" s="2" t="s">
        <v>4</v>
      </c>
    </row>
    <row r="235" spans="13:13" x14ac:dyDescent="0.5">
      <c r="M235" s="2" t="s">
        <v>4</v>
      </c>
    </row>
    <row r="236" spans="13:13" x14ac:dyDescent="0.5">
      <c r="M236" s="2" t="s">
        <v>4</v>
      </c>
    </row>
    <row r="237" spans="13:13" x14ac:dyDescent="0.5">
      <c r="M237" s="2" t="s">
        <v>4</v>
      </c>
    </row>
    <row r="238" spans="13:13" x14ac:dyDescent="0.5">
      <c r="M238" s="2" t="s">
        <v>4</v>
      </c>
    </row>
    <row r="239" spans="13:13" x14ac:dyDescent="0.5">
      <c r="M239" s="2" t="s">
        <v>4</v>
      </c>
    </row>
    <row r="240" spans="13:13" x14ac:dyDescent="0.5">
      <c r="M240" s="2" t="s">
        <v>4</v>
      </c>
    </row>
    <row r="241" spans="13:13" x14ac:dyDescent="0.5">
      <c r="M241" s="2" t="s">
        <v>4</v>
      </c>
    </row>
    <row r="242" spans="13:13" x14ac:dyDescent="0.5">
      <c r="M242" s="2" t="s">
        <v>4</v>
      </c>
    </row>
    <row r="243" spans="13:13" x14ac:dyDescent="0.5">
      <c r="M243" s="2" t="s">
        <v>4</v>
      </c>
    </row>
    <row r="244" spans="13:13" x14ac:dyDescent="0.5">
      <c r="M244" s="2" t="s">
        <v>4</v>
      </c>
    </row>
    <row r="245" spans="13:13" x14ac:dyDescent="0.5">
      <c r="M245" s="2" t="s">
        <v>4</v>
      </c>
    </row>
    <row r="246" spans="13:13" x14ac:dyDescent="0.5">
      <c r="M246" s="2" t="s">
        <v>4</v>
      </c>
    </row>
    <row r="247" spans="13:13" x14ac:dyDescent="0.5">
      <c r="M247" s="2" t="s">
        <v>4</v>
      </c>
    </row>
    <row r="248" spans="13:13" x14ac:dyDescent="0.5">
      <c r="M248" s="2" t="s">
        <v>4</v>
      </c>
    </row>
    <row r="249" spans="13:13" x14ac:dyDescent="0.5">
      <c r="M249" s="2" t="s">
        <v>4</v>
      </c>
    </row>
    <row r="250" spans="13:13" x14ac:dyDescent="0.5">
      <c r="M250" s="2" t="s">
        <v>4</v>
      </c>
    </row>
    <row r="251" spans="13:13" x14ac:dyDescent="0.5">
      <c r="M251" s="2" t="s">
        <v>4</v>
      </c>
    </row>
    <row r="252" spans="13:13" x14ac:dyDescent="0.5">
      <c r="M252" s="2" t="s">
        <v>4</v>
      </c>
    </row>
    <row r="253" spans="13:13" x14ac:dyDescent="0.5">
      <c r="M253" s="2" t="s">
        <v>4</v>
      </c>
    </row>
    <row r="254" spans="13:13" x14ac:dyDescent="0.5">
      <c r="M254" s="2" t="s">
        <v>4</v>
      </c>
    </row>
    <row r="255" spans="13:13" x14ac:dyDescent="0.5">
      <c r="M255" s="2" t="s">
        <v>4</v>
      </c>
    </row>
    <row r="256" spans="13:13" x14ac:dyDescent="0.5">
      <c r="M256" s="2" t="s">
        <v>4</v>
      </c>
    </row>
    <row r="257" spans="13:13" x14ac:dyDescent="0.5">
      <c r="M257" s="2" t="s">
        <v>4</v>
      </c>
    </row>
    <row r="258" spans="13:13" x14ac:dyDescent="0.5">
      <c r="M258" s="2" t="s">
        <v>4</v>
      </c>
    </row>
    <row r="259" spans="13:13" x14ac:dyDescent="0.5">
      <c r="M259" s="2" t="s">
        <v>4</v>
      </c>
    </row>
    <row r="260" spans="13:13" x14ac:dyDescent="0.5">
      <c r="M260" s="2" t="s">
        <v>4</v>
      </c>
    </row>
    <row r="261" spans="13:13" x14ac:dyDescent="0.5">
      <c r="M261" s="2" t="s">
        <v>4</v>
      </c>
    </row>
    <row r="262" spans="13:13" x14ac:dyDescent="0.5">
      <c r="M262" s="2" t="s">
        <v>4</v>
      </c>
    </row>
    <row r="263" spans="13:13" x14ac:dyDescent="0.5">
      <c r="M263" s="2" t="s">
        <v>4</v>
      </c>
    </row>
    <row r="264" spans="13:13" x14ac:dyDescent="0.5">
      <c r="M264" s="2" t="s">
        <v>4</v>
      </c>
    </row>
    <row r="265" spans="13:13" x14ac:dyDescent="0.5">
      <c r="M265" s="2" t="s">
        <v>4</v>
      </c>
    </row>
    <row r="266" spans="13:13" x14ac:dyDescent="0.5">
      <c r="M266" s="2" t="s">
        <v>4</v>
      </c>
    </row>
    <row r="267" spans="13:13" x14ac:dyDescent="0.5">
      <c r="M267" s="2" t="s">
        <v>4</v>
      </c>
    </row>
    <row r="268" spans="13:13" x14ac:dyDescent="0.5">
      <c r="M268" s="2" t="s">
        <v>4</v>
      </c>
    </row>
    <row r="269" spans="13:13" x14ac:dyDescent="0.5">
      <c r="M269" s="2" t="s">
        <v>4</v>
      </c>
    </row>
    <row r="270" spans="13:13" x14ac:dyDescent="0.5">
      <c r="M270" s="2" t="s">
        <v>4</v>
      </c>
    </row>
    <row r="271" spans="13:13" x14ac:dyDescent="0.5">
      <c r="M271" s="2" t="s">
        <v>4</v>
      </c>
    </row>
    <row r="272" spans="13:13" x14ac:dyDescent="0.5">
      <c r="M272" s="2" t="s">
        <v>4</v>
      </c>
    </row>
    <row r="273" spans="13:13" x14ac:dyDescent="0.5">
      <c r="M273" s="2" t="s">
        <v>4</v>
      </c>
    </row>
    <row r="274" spans="13:13" x14ac:dyDescent="0.5">
      <c r="M274" s="2" t="s">
        <v>4</v>
      </c>
    </row>
    <row r="275" spans="13:13" x14ac:dyDescent="0.5">
      <c r="M275" s="2" t="s">
        <v>4</v>
      </c>
    </row>
    <row r="276" spans="13:13" x14ac:dyDescent="0.5">
      <c r="M276" s="2" t="s">
        <v>4</v>
      </c>
    </row>
    <row r="277" spans="13:13" x14ac:dyDescent="0.5">
      <c r="M277" s="2" t="s">
        <v>4</v>
      </c>
    </row>
    <row r="278" spans="13:13" x14ac:dyDescent="0.5">
      <c r="M278" s="2" t="s">
        <v>4</v>
      </c>
    </row>
    <row r="279" spans="13:13" x14ac:dyDescent="0.5">
      <c r="M279" s="2" t="s">
        <v>4</v>
      </c>
    </row>
    <row r="280" spans="13:13" x14ac:dyDescent="0.5">
      <c r="M280" s="2" t="s">
        <v>4</v>
      </c>
    </row>
    <row r="281" spans="13:13" x14ac:dyDescent="0.5">
      <c r="M281" s="2" t="s">
        <v>4</v>
      </c>
    </row>
    <row r="282" spans="13:13" x14ac:dyDescent="0.5">
      <c r="M282" s="2" t="s">
        <v>4</v>
      </c>
    </row>
    <row r="283" spans="13:13" x14ac:dyDescent="0.5">
      <c r="M283" s="2" t="s">
        <v>4</v>
      </c>
    </row>
    <row r="284" spans="13:13" x14ac:dyDescent="0.5">
      <c r="M284" s="2" t="s">
        <v>4</v>
      </c>
    </row>
    <row r="285" spans="13:13" x14ac:dyDescent="0.5">
      <c r="M285" s="2" t="s">
        <v>4</v>
      </c>
    </row>
    <row r="286" spans="13:13" x14ac:dyDescent="0.5">
      <c r="M286" s="2" t="s">
        <v>4</v>
      </c>
    </row>
    <row r="287" spans="13:13" x14ac:dyDescent="0.5">
      <c r="M287" s="2" t="s">
        <v>4</v>
      </c>
    </row>
    <row r="288" spans="13:13" x14ac:dyDescent="0.5">
      <c r="M288" s="2" t="s">
        <v>4</v>
      </c>
    </row>
    <row r="289" spans="13:13" x14ac:dyDescent="0.5">
      <c r="M289" s="2" t="s">
        <v>4</v>
      </c>
    </row>
    <row r="290" spans="13:13" x14ac:dyDescent="0.5">
      <c r="M290" s="2" t="s">
        <v>4</v>
      </c>
    </row>
    <row r="291" spans="13:13" x14ac:dyDescent="0.5">
      <c r="M291" s="2" t="s">
        <v>4</v>
      </c>
    </row>
    <row r="292" spans="13:13" x14ac:dyDescent="0.5">
      <c r="M292" s="2" t="s">
        <v>4</v>
      </c>
    </row>
    <row r="293" spans="13:13" x14ac:dyDescent="0.5">
      <c r="M293" s="2" t="s">
        <v>4</v>
      </c>
    </row>
    <row r="294" spans="13:13" x14ac:dyDescent="0.5">
      <c r="M294" s="2" t="s">
        <v>4</v>
      </c>
    </row>
    <row r="295" spans="13:13" x14ac:dyDescent="0.5">
      <c r="M295" s="2" t="s">
        <v>4</v>
      </c>
    </row>
    <row r="296" spans="13:13" x14ac:dyDescent="0.5">
      <c r="M296" s="2" t="s">
        <v>4</v>
      </c>
    </row>
    <row r="297" spans="13:13" x14ac:dyDescent="0.5">
      <c r="M297" s="2" t="s">
        <v>4</v>
      </c>
    </row>
    <row r="298" spans="13:13" x14ac:dyDescent="0.5">
      <c r="M298" s="2" t="s">
        <v>4</v>
      </c>
    </row>
    <row r="299" spans="13:13" x14ac:dyDescent="0.5">
      <c r="M299" s="2" t="s">
        <v>4</v>
      </c>
    </row>
    <row r="300" spans="13:13" x14ac:dyDescent="0.5">
      <c r="M300" s="2" t="s">
        <v>4</v>
      </c>
    </row>
    <row r="301" spans="13:13" x14ac:dyDescent="0.5">
      <c r="M301" s="2" t="s">
        <v>4</v>
      </c>
    </row>
    <row r="302" spans="13:13" x14ac:dyDescent="0.5">
      <c r="M302" s="2" t="s">
        <v>4</v>
      </c>
    </row>
    <row r="303" spans="13:13" x14ac:dyDescent="0.5">
      <c r="M303" s="2" t="s">
        <v>4</v>
      </c>
    </row>
    <row r="304" spans="13:13" x14ac:dyDescent="0.5">
      <c r="M304" s="2" t="s">
        <v>4</v>
      </c>
    </row>
    <row r="305" spans="13:13" x14ac:dyDescent="0.5">
      <c r="M305" s="2" t="s">
        <v>4</v>
      </c>
    </row>
    <row r="306" spans="13:13" x14ac:dyDescent="0.5">
      <c r="M306" s="2" t="s">
        <v>4</v>
      </c>
    </row>
    <row r="307" spans="13:13" x14ac:dyDescent="0.5">
      <c r="M307" s="2" t="s">
        <v>4</v>
      </c>
    </row>
    <row r="308" spans="13:13" x14ac:dyDescent="0.5">
      <c r="M308" s="2" t="s">
        <v>4</v>
      </c>
    </row>
    <row r="309" spans="13:13" x14ac:dyDescent="0.5">
      <c r="M309" s="2" t="s">
        <v>4</v>
      </c>
    </row>
    <row r="310" spans="13:13" x14ac:dyDescent="0.5">
      <c r="M310" s="2" t="s">
        <v>4</v>
      </c>
    </row>
    <row r="311" spans="13:13" x14ac:dyDescent="0.5">
      <c r="M311" s="2" t="s">
        <v>4</v>
      </c>
    </row>
    <row r="312" spans="13:13" x14ac:dyDescent="0.5">
      <c r="M312" s="2" t="s">
        <v>4</v>
      </c>
    </row>
    <row r="313" spans="13:13" x14ac:dyDescent="0.5">
      <c r="M313" s="2" t="s">
        <v>4</v>
      </c>
    </row>
    <row r="314" spans="13:13" x14ac:dyDescent="0.5">
      <c r="M314" s="2" t="s">
        <v>4</v>
      </c>
    </row>
    <row r="315" spans="13:13" x14ac:dyDescent="0.5">
      <c r="M315" s="2" t="s">
        <v>4</v>
      </c>
    </row>
    <row r="316" spans="13:13" x14ac:dyDescent="0.5">
      <c r="M316" s="2" t="s">
        <v>4</v>
      </c>
    </row>
    <row r="317" spans="13:13" x14ac:dyDescent="0.5">
      <c r="M317" s="2" t="s">
        <v>4</v>
      </c>
    </row>
    <row r="318" spans="13:13" x14ac:dyDescent="0.5">
      <c r="M318" s="2" t="s">
        <v>4</v>
      </c>
    </row>
    <row r="319" spans="13:13" x14ac:dyDescent="0.5">
      <c r="M319" s="2" t="s">
        <v>4</v>
      </c>
    </row>
    <row r="320" spans="13:13" x14ac:dyDescent="0.5">
      <c r="M320" s="2" t="s">
        <v>4</v>
      </c>
    </row>
    <row r="321" spans="13:13" x14ac:dyDescent="0.5">
      <c r="M321" s="2" t="s">
        <v>4</v>
      </c>
    </row>
    <row r="322" spans="13:13" x14ac:dyDescent="0.5">
      <c r="M322" s="2" t="s">
        <v>4</v>
      </c>
    </row>
    <row r="323" spans="13:13" x14ac:dyDescent="0.5">
      <c r="M323" s="2" t="s">
        <v>4</v>
      </c>
    </row>
    <row r="324" spans="13:13" x14ac:dyDescent="0.5">
      <c r="M324" s="2" t="s">
        <v>4</v>
      </c>
    </row>
    <row r="325" spans="13:13" x14ac:dyDescent="0.5">
      <c r="M325" s="2" t="s">
        <v>4</v>
      </c>
    </row>
    <row r="326" spans="13:13" x14ac:dyDescent="0.5">
      <c r="M326" s="2" t="s">
        <v>4</v>
      </c>
    </row>
    <row r="327" spans="13:13" x14ac:dyDescent="0.5">
      <c r="M327" s="2" t="s">
        <v>4</v>
      </c>
    </row>
    <row r="328" spans="13:13" x14ac:dyDescent="0.5">
      <c r="M328" s="2" t="s">
        <v>4</v>
      </c>
    </row>
    <row r="329" spans="13:13" x14ac:dyDescent="0.5">
      <c r="M329" s="2" t="s">
        <v>4</v>
      </c>
    </row>
    <row r="330" spans="13:13" x14ac:dyDescent="0.5">
      <c r="M330" s="2" t="s">
        <v>4</v>
      </c>
    </row>
    <row r="331" spans="13:13" x14ac:dyDescent="0.5">
      <c r="M331" s="2" t="s">
        <v>4</v>
      </c>
    </row>
    <row r="332" spans="13:13" x14ac:dyDescent="0.5">
      <c r="M332" s="2" t="s">
        <v>4</v>
      </c>
    </row>
    <row r="333" spans="13:13" x14ac:dyDescent="0.5">
      <c r="M333" s="2" t="s">
        <v>4</v>
      </c>
    </row>
    <row r="334" spans="13:13" x14ac:dyDescent="0.5">
      <c r="M334" s="2" t="s">
        <v>4</v>
      </c>
    </row>
    <row r="335" spans="13:13" x14ac:dyDescent="0.5">
      <c r="M335" s="2" t="s">
        <v>4</v>
      </c>
    </row>
    <row r="336" spans="13:13" x14ac:dyDescent="0.5">
      <c r="M336" s="2" t="s">
        <v>4</v>
      </c>
    </row>
    <row r="337" spans="13:13" x14ac:dyDescent="0.5">
      <c r="M337" s="2" t="s">
        <v>4</v>
      </c>
    </row>
    <row r="338" spans="13:13" x14ac:dyDescent="0.5">
      <c r="M338" s="2" t="s">
        <v>4</v>
      </c>
    </row>
    <row r="339" spans="13:13" x14ac:dyDescent="0.5">
      <c r="M339" s="2" t="s">
        <v>4</v>
      </c>
    </row>
    <row r="340" spans="13:13" x14ac:dyDescent="0.5">
      <c r="M340" s="2" t="s">
        <v>4</v>
      </c>
    </row>
    <row r="341" spans="13:13" x14ac:dyDescent="0.5">
      <c r="M341" s="2" t="s">
        <v>4</v>
      </c>
    </row>
    <row r="342" spans="13:13" x14ac:dyDescent="0.5">
      <c r="M342" s="2" t="s">
        <v>4</v>
      </c>
    </row>
    <row r="343" spans="13:13" x14ac:dyDescent="0.5">
      <c r="M343" s="2" t="s">
        <v>4</v>
      </c>
    </row>
    <row r="344" spans="13:13" x14ac:dyDescent="0.5">
      <c r="M344" s="2" t="s">
        <v>4</v>
      </c>
    </row>
    <row r="345" spans="13:13" x14ac:dyDescent="0.5">
      <c r="M345" s="2" t="s">
        <v>4</v>
      </c>
    </row>
    <row r="346" spans="13:13" x14ac:dyDescent="0.5">
      <c r="M346" s="2" t="s">
        <v>4</v>
      </c>
    </row>
    <row r="347" spans="13:13" x14ac:dyDescent="0.5">
      <c r="M347" s="2" t="s">
        <v>4</v>
      </c>
    </row>
    <row r="348" spans="13:13" x14ac:dyDescent="0.5">
      <c r="M348" s="2" t="s">
        <v>4</v>
      </c>
    </row>
    <row r="349" spans="13:13" x14ac:dyDescent="0.5">
      <c r="M349" s="2" t="s">
        <v>4</v>
      </c>
    </row>
    <row r="350" spans="13:13" x14ac:dyDescent="0.5">
      <c r="M350" s="2" t="s">
        <v>4</v>
      </c>
    </row>
    <row r="351" spans="13:13" x14ac:dyDescent="0.5">
      <c r="M351" s="2" t="s">
        <v>4</v>
      </c>
    </row>
    <row r="352" spans="13:13" x14ac:dyDescent="0.5">
      <c r="M352" s="2" t="s">
        <v>4</v>
      </c>
    </row>
    <row r="353" spans="13:13" x14ac:dyDescent="0.5">
      <c r="M353" s="2" t="s">
        <v>4</v>
      </c>
    </row>
    <row r="354" spans="13:13" x14ac:dyDescent="0.5">
      <c r="M354" s="2" t="s">
        <v>4</v>
      </c>
    </row>
    <row r="355" spans="13:13" x14ac:dyDescent="0.5">
      <c r="M355" s="2" t="s">
        <v>4</v>
      </c>
    </row>
    <row r="356" spans="13:13" x14ac:dyDescent="0.5">
      <c r="M356" s="2" t="s">
        <v>4</v>
      </c>
    </row>
    <row r="357" spans="13:13" x14ac:dyDescent="0.5">
      <c r="M357" s="2" t="s">
        <v>4</v>
      </c>
    </row>
    <row r="358" spans="13:13" x14ac:dyDescent="0.5">
      <c r="M358" s="2" t="s">
        <v>4</v>
      </c>
    </row>
    <row r="359" spans="13:13" x14ac:dyDescent="0.5">
      <c r="M359" s="2" t="s">
        <v>4</v>
      </c>
    </row>
    <row r="360" spans="13:13" x14ac:dyDescent="0.5">
      <c r="M360" s="2" t="s">
        <v>4</v>
      </c>
    </row>
    <row r="361" spans="13:13" x14ac:dyDescent="0.5">
      <c r="M361" s="2" t="s">
        <v>4</v>
      </c>
    </row>
    <row r="362" spans="13:13" x14ac:dyDescent="0.5">
      <c r="M362" s="2" t="s">
        <v>4</v>
      </c>
    </row>
    <row r="363" spans="13:13" x14ac:dyDescent="0.5">
      <c r="M363" s="2" t="s">
        <v>4</v>
      </c>
    </row>
    <row r="364" spans="13:13" x14ac:dyDescent="0.5">
      <c r="M364" s="2" t="s">
        <v>4</v>
      </c>
    </row>
    <row r="365" spans="13:13" x14ac:dyDescent="0.5">
      <c r="M365" s="2" t="s">
        <v>4</v>
      </c>
    </row>
    <row r="366" spans="13:13" x14ac:dyDescent="0.5">
      <c r="M366" s="2" t="s">
        <v>4</v>
      </c>
    </row>
    <row r="367" spans="13:13" x14ac:dyDescent="0.5">
      <c r="M367" s="2" t="s">
        <v>4</v>
      </c>
    </row>
    <row r="368" spans="13:13" x14ac:dyDescent="0.5">
      <c r="M368" s="2" t="s">
        <v>4</v>
      </c>
    </row>
    <row r="369" spans="13:13" x14ac:dyDescent="0.5">
      <c r="M369" s="2" t="s">
        <v>4</v>
      </c>
    </row>
    <row r="370" spans="13:13" x14ac:dyDescent="0.5">
      <c r="M370" s="2" t="s">
        <v>4</v>
      </c>
    </row>
    <row r="371" spans="13:13" x14ac:dyDescent="0.5">
      <c r="M371" s="2" t="s">
        <v>4</v>
      </c>
    </row>
    <row r="372" spans="13:13" x14ac:dyDescent="0.5">
      <c r="M372" s="2" t="s">
        <v>4</v>
      </c>
    </row>
    <row r="373" spans="13:13" x14ac:dyDescent="0.5">
      <c r="M373" s="2" t="s">
        <v>4</v>
      </c>
    </row>
    <row r="374" spans="13:13" x14ac:dyDescent="0.5">
      <c r="M374" s="2" t="s">
        <v>4</v>
      </c>
    </row>
    <row r="375" spans="13:13" x14ac:dyDescent="0.5">
      <c r="M375" s="2" t="s">
        <v>4</v>
      </c>
    </row>
    <row r="376" spans="13:13" x14ac:dyDescent="0.5">
      <c r="M376" s="2" t="s">
        <v>4</v>
      </c>
    </row>
    <row r="377" spans="13:13" x14ac:dyDescent="0.5">
      <c r="M377" s="2" t="s">
        <v>4</v>
      </c>
    </row>
    <row r="378" spans="13:13" x14ac:dyDescent="0.5">
      <c r="M378" s="2" t="s">
        <v>4</v>
      </c>
    </row>
    <row r="379" spans="13:13" x14ac:dyDescent="0.5">
      <c r="M379" s="2" t="s">
        <v>4</v>
      </c>
    </row>
    <row r="380" spans="13:13" x14ac:dyDescent="0.5">
      <c r="M380" s="2" t="s">
        <v>4</v>
      </c>
    </row>
    <row r="381" spans="13:13" x14ac:dyDescent="0.5">
      <c r="M381" s="2" t="s">
        <v>4</v>
      </c>
    </row>
    <row r="382" spans="13:13" x14ac:dyDescent="0.5">
      <c r="M382" s="2" t="s">
        <v>4</v>
      </c>
    </row>
    <row r="383" spans="13:13" x14ac:dyDescent="0.5">
      <c r="M383" s="2" t="s">
        <v>4</v>
      </c>
    </row>
    <row r="384" spans="13:13" x14ac:dyDescent="0.5">
      <c r="M384" s="2" t="s">
        <v>4</v>
      </c>
    </row>
    <row r="385" spans="13:13" x14ac:dyDescent="0.5">
      <c r="M385" s="2" t="s">
        <v>4</v>
      </c>
    </row>
    <row r="386" spans="13:13" x14ac:dyDescent="0.5">
      <c r="M386" s="2" t="s">
        <v>4</v>
      </c>
    </row>
    <row r="387" spans="13:13" x14ac:dyDescent="0.5">
      <c r="M387" s="2" t="s">
        <v>4</v>
      </c>
    </row>
    <row r="388" spans="13:13" x14ac:dyDescent="0.5">
      <c r="M388" s="2" t="s">
        <v>4</v>
      </c>
    </row>
    <row r="389" spans="13:13" x14ac:dyDescent="0.5">
      <c r="M389" s="2" t="s">
        <v>4</v>
      </c>
    </row>
    <row r="390" spans="13:13" x14ac:dyDescent="0.5">
      <c r="M390" s="2" t="s">
        <v>4</v>
      </c>
    </row>
    <row r="391" spans="13:13" x14ac:dyDescent="0.5">
      <c r="M391" s="2" t="s">
        <v>4</v>
      </c>
    </row>
    <row r="392" spans="13:13" x14ac:dyDescent="0.5">
      <c r="M392" s="2" t="s">
        <v>4</v>
      </c>
    </row>
    <row r="393" spans="13:13" x14ac:dyDescent="0.5">
      <c r="M393" s="2" t="s">
        <v>4</v>
      </c>
    </row>
    <row r="394" spans="13:13" x14ac:dyDescent="0.5">
      <c r="M394" s="2" t="s">
        <v>4</v>
      </c>
    </row>
    <row r="395" spans="13:13" x14ac:dyDescent="0.5">
      <c r="M395" s="2" t="s">
        <v>4</v>
      </c>
    </row>
    <row r="396" spans="13:13" x14ac:dyDescent="0.5">
      <c r="M396" s="2" t="s">
        <v>4</v>
      </c>
    </row>
    <row r="397" spans="13:13" x14ac:dyDescent="0.5">
      <c r="M397" s="2" t="s">
        <v>4</v>
      </c>
    </row>
    <row r="398" spans="13:13" x14ac:dyDescent="0.5">
      <c r="M398" s="2" t="s">
        <v>4</v>
      </c>
    </row>
    <row r="399" spans="13:13" x14ac:dyDescent="0.5">
      <c r="M399" s="2" t="s">
        <v>4</v>
      </c>
    </row>
    <row r="400" spans="13:13" x14ac:dyDescent="0.5">
      <c r="M400" s="2" t="s">
        <v>4</v>
      </c>
    </row>
    <row r="401" spans="13:13" x14ac:dyDescent="0.5">
      <c r="M401" s="2" t="s">
        <v>4</v>
      </c>
    </row>
    <row r="402" spans="13:13" x14ac:dyDescent="0.5">
      <c r="M402" s="2" t="s">
        <v>4</v>
      </c>
    </row>
    <row r="403" spans="13:13" x14ac:dyDescent="0.5">
      <c r="M403" s="2" t="s">
        <v>4</v>
      </c>
    </row>
    <row r="404" spans="13:13" x14ac:dyDescent="0.5">
      <c r="M404" s="2" t="s">
        <v>4</v>
      </c>
    </row>
    <row r="405" spans="13:13" x14ac:dyDescent="0.5">
      <c r="M405" s="2" t="s">
        <v>4</v>
      </c>
    </row>
    <row r="406" spans="13:13" x14ac:dyDescent="0.5">
      <c r="M406" s="2" t="s">
        <v>4</v>
      </c>
    </row>
    <row r="407" spans="13:13" x14ac:dyDescent="0.5">
      <c r="M407" s="2" t="s">
        <v>4</v>
      </c>
    </row>
    <row r="408" spans="13:13" x14ac:dyDescent="0.5">
      <c r="M408" s="2" t="s">
        <v>4</v>
      </c>
    </row>
    <row r="409" spans="13:13" x14ac:dyDescent="0.5">
      <c r="M409" s="2" t="s">
        <v>4</v>
      </c>
    </row>
    <row r="410" spans="13:13" x14ac:dyDescent="0.5">
      <c r="M410" s="2" t="s">
        <v>4</v>
      </c>
    </row>
    <row r="411" spans="13:13" x14ac:dyDescent="0.5">
      <c r="M411" s="2" t="s">
        <v>4</v>
      </c>
    </row>
    <row r="412" spans="13:13" x14ac:dyDescent="0.5">
      <c r="M412" s="2" t="s">
        <v>4</v>
      </c>
    </row>
    <row r="413" spans="13:13" x14ac:dyDescent="0.5">
      <c r="M413" s="2" t="s">
        <v>4</v>
      </c>
    </row>
    <row r="414" spans="13:13" x14ac:dyDescent="0.5">
      <c r="M414" s="2" t="s">
        <v>4</v>
      </c>
    </row>
    <row r="415" spans="13:13" x14ac:dyDescent="0.5">
      <c r="M415" s="2" t="s">
        <v>4</v>
      </c>
    </row>
    <row r="416" spans="13:13" x14ac:dyDescent="0.5">
      <c r="M416" s="2" t="s">
        <v>4</v>
      </c>
    </row>
    <row r="417" spans="13:13" x14ac:dyDescent="0.5">
      <c r="M417" s="2" t="s">
        <v>4</v>
      </c>
    </row>
    <row r="418" spans="13:13" x14ac:dyDescent="0.5">
      <c r="M418" s="2" t="s">
        <v>4</v>
      </c>
    </row>
    <row r="419" spans="13:13" x14ac:dyDescent="0.5">
      <c r="M419" s="2" t="s">
        <v>4</v>
      </c>
    </row>
    <row r="420" spans="13:13" x14ac:dyDescent="0.5">
      <c r="M420" s="2" t="s">
        <v>4</v>
      </c>
    </row>
    <row r="421" spans="13:13" x14ac:dyDescent="0.5">
      <c r="M421" s="2" t="s">
        <v>4</v>
      </c>
    </row>
    <row r="422" spans="13:13" x14ac:dyDescent="0.5">
      <c r="M422" s="2" t="s">
        <v>4</v>
      </c>
    </row>
    <row r="423" spans="13:13" x14ac:dyDescent="0.5">
      <c r="M423" s="2" t="s">
        <v>4</v>
      </c>
    </row>
    <row r="424" spans="13:13" x14ac:dyDescent="0.5">
      <c r="M424" s="2" t="s">
        <v>4</v>
      </c>
    </row>
    <row r="425" spans="13:13" x14ac:dyDescent="0.5">
      <c r="M425" s="2" t="s">
        <v>4</v>
      </c>
    </row>
    <row r="426" spans="13:13" x14ac:dyDescent="0.5">
      <c r="M426" s="2" t="s">
        <v>4</v>
      </c>
    </row>
    <row r="427" spans="13:13" x14ac:dyDescent="0.5">
      <c r="M427" s="2" t="s">
        <v>4</v>
      </c>
    </row>
    <row r="428" spans="13:13" x14ac:dyDescent="0.5">
      <c r="M428" s="2" t="s">
        <v>4</v>
      </c>
    </row>
    <row r="429" spans="13:13" x14ac:dyDescent="0.5">
      <c r="M429" s="2" t="s">
        <v>4</v>
      </c>
    </row>
    <row r="430" spans="13:13" x14ac:dyDescent="0.5">
      <c r="M430" s="2" t="s">
        <v>4</v>
      </c>
    </row>
    <row r="431" spans="13:13" x14ac:dyDescent="0.5">
      <c r="M431" s="2" t="s">
        <v>4</v>
      </c>
    </row>
    <row r="432" spans="13:13" x14ac:dyDescent="0.5">
      <c r="M432" s="2" t="s">
        <v>4</v>
      </c>
    </row>
    <row r="433" spans="13:13" x14ac:dyDescent="0.5">
      <c r="M433" s="2" t="s">
        <v>4</v>
      </c>
    </row>
    <row r="434" spans="13:13" x14ac:dyDescent="0.5">
      <c r="M434" s="2" t="s">
        <v>4</v>
      </c>
    </row>
    <row r="435" spans="13:13" x14ac:dyDescent="0.5">
      <c r="M435" s="2" t="s">
        <v>4</v>
      </c>
    </row>
    <row r="436" spans="13:13" x14ac:dyDescent="0.5">
      <c r="M436" s="2" t="s">
        <v>4</v>
      </c>
    </row>
    <row r="437" spans="13:13" x14ac:dyDescent="0.5">
      <c r="M437" s="2" t="s">
        <v>4</v>
      </c>
    </row>
    <row r="438" spans="13:13" x14ac:dyDescent="0.5">
      <c r="M438" s="2" t="s">
        <v>4</v>
      </c>
    </row>
    <row r="439" spans="13:13" x14ac:dyDescent="0.5">
      <c r="M439" s="2" t="s">
        <v>4</v>
      </c>
    </row>
    <row r="440" spans="13:13" x14ac:dyDescent="0.5">
      <c r="M440" s="2" t="s">
        <v>4</v>
      </c>
    </row>
    <row r="441" spans="13:13" x14ac:dyDescent="0.5">
      <c r="M441" s="2" t="s">
        <v>4</v>
      </c>
    </row>
    <row r="442" spans="13:13" x14ac:dyDescent="0.5">
      <c r="M442" s="2" t="s">
        <v>4</v>
      </c>
    </row>
    <row r="443" spans="13:13" x14ac:dyDescent="0.5">
      <c r="M443" s="2" t="s">
        <v>4</v>
      </c>
    </row>
    <row r="444" spans="13:13" x14ac:dyDescent="0.5">
      <c r="M444" s="2" t="s">
        <v>4</v>
      </c>
    </row>
    <row r="445" spans="13:13" x14ac:dyDescent="0.5">
      <c r="M445" s="2" t="s">
        <v>4</v>
      </c>
    </row>
    <row r="446" spans="13:13" x14ac:dyDescent="0.5">
      <c r="M446" s="2" t="s">
        <v>4</v>
      </c>
    </row>
    <row r="447" spans="13:13" x14ac:dyDescent="0.5">
      <c r="M447" s="2" t="s">
        <v>4</v>
      </c>
    </row>
    <row r="448" spans="13:13" x14ac:dyDescent="0.5">
      <c r="M448" s="2" t="s">
        <v>4</v>
      </c>
    </row>
    <row r="449" spans="13:13" x14ac:dyDescent="0.5">
      <c r="M449" s="2" t="s">
        <v>4</v>
      </c>
    </row>
    <row r="450" spans="13:13" x14ac:dyDescent="0.5">
      <c r="M450" s="2" t="s">
        <v>4</v>
      </c>
    </row>
    <row r="451" spans="13:13" x14ac:dyDescent="0.5">
      <c r="M451" s="2" t="s">
        <v>4</v>
      </c>
    </row>
    <row r="452" spans="13:13" x14ac:dyDescent="0.5">
      <c r="M452" s="2" t="s">
        <v>4</v>
      </c>
    </row>
    <row r="453" spans="13:13" x14ac:dyDescent="0.5">
      <c r="M453" s="2" t="s">
        <v>4</v>
      </c>
    </row>
    <row r="454" spans="13:13" x14ac:dyDescent="0.5">
      <c r="M454" s="2" t="s">
        <v>4</v>
      </c>
    </row>
    <row r="455" spans="13:13" x14ac:dyDescent="0.5">
      <c r="M455" s="2" t="s">
        <v>4</v>
      </c>
    </row>
    <row r="456" spans="13:13" x14ac:dyDescent="0.5">
      <c r="M456" s="2" t="s">
        <v>4</v>
      </c>
    </row>
    <row r="457" spans="13:13" x14ac:dyDescent="0.5">
      <c r="M457" s="2" t="s">
        <v>4</v>
      </c>
    </row>
    <row r="458" spans="13:13" x14ac:dyDescent="0.5">
      <c r="M458" s="2" t="s">
        <v>4</v>
      </c>
    </row>
    <row r="459" spans="13:13" x14ac:dyDescent="0.5">
      <c r="M459" s="2" t="s">
        <v>4</v>
      </c>
    </row>
    <row r="460" spans="13:13" x14ac:dyDescent="0.5">
      <c r="M460" s="2" t="s">
        <v>4</v>
      </c>
    </row>
    <row r="461" spans="13:13" x14ac:dyDescent="0.5">
      <c r="M461" s="2" t="s">
        <v>4</v>
      </c>
    </row>
    <row r="462" spans="13:13" x14ac:dyDescent="0.5">
      <c r="M462" s="2" t="s">
        <v>4</v>
      </c>
    </row>
    <row r="463" spans="13:13" x14ac:dyDescent="0.5">
      <c r="M463" s="2" t="s">
        <v>4</v>
      </c>
    </row>
    <row r="464" spans="13:13" x14ac:dyDescent="0.5">
      <c r="M464" s="2" t="s">
        <v>4</v>
      </c>
    </row>
    <row r="465" spans="13:13" x14ac:dyDescent="0.5">
      <c r="M465" s="2" t="s">
        <v>4</v>
      </c>
    </row>
    <row r="466" spans="13:13" x14ac:dyDescent="0.5">
      <c r="M466" s="2" t="s">
        <v>4</v>
      </c>
    </row>
    <row r="467" spans="13:13" x14ac:dyDescent="0.5">
      <c r="M467" s="2" t="s">
        <v>4</v>
      </c>
    </row>
    <row r="468" spans="13:13" x14ac:dyDescent="0.5">
      <c r="M468" s="2" t="s">
        <v>4</v>
      </c>
    </row>
    <row r="469" spans="13:13" x14ac:dyDescent="0.5">
      <c r="M469" s="2" t="s">
        <v>4</v>
      </c>
    </row>
    <row r="470" spans="13:13" x14ac:dyDescent="0.5">
      <c r="M470" s="2" t="s">
        <v>4</v>
      </c>
    </row>
    <row r="471" spans="13:13" x14ac:dyDescent="0.5">
      <c r="M471" s="2" t="s">
        <v>4</v>
      </c>
    </row>
    <row r="472" spans="13:13" x14ac:dyDescent="0.5">
      <c r="M472" s="2" t="s">
        <v>4</v>
      </c>
    </row>
    <row r="473" spans="13:13" x14ac:dyDescent="0.5">
      <c r="M473" s="2" t="s">
        <v>4</v>
      </c>
    </row>
    <row r="474" spans="13:13" x14ac:dyDescent="0.5">
      <c r="M474" s="2" t="s">
        <v>4</v>
      </c>
    </row>
    <row r="475" spans="13:13" x14ac:dyDescent="0.5">
      <c r="M475" s="2" t="s">
        <v>4</v>
      </c>
    </row>
    <row r="476" spans="13:13" x14ac:dyDescent="0.5">
      <c r="M476" s="2" t="s">
        <v>4</v>
      </c>
    </row>
    <row r="477" spans="13:13" x14ac:dyDescent="0.5">
      <c r="M477" s="2" t="s">
        <v>4</v>
      </c>
    </row>
    <row r="478" spans="13:13" x14ac:dyDescent="0.5">
      <c r="M478" s="2" t="s">
        <v>4</v>
      </c>
    </row>
    <row r="479" spans="13:13" x14ac:dyDescent="0.5">
      <c r="M479" s="2" t="s">
        <v>4</v>
      </c>
    </row>
    <row r="480" spans="13:13" x14ac:dyDescent="0.5">
      <c r="M480" s="2" t="s">
        <v>4</v>
      </c>
    </row>
    <row r="481" spans="13:13" x14ac:dyDescent="0.5">
      <c r="M481" s="2" t="s">
        <v>4</v>
      </c>
    </row>
    <row r="482" spans="13:13" x14ac:dyDescent="0.5">
      <c r="M482" s="2" t="s">
        <v>4</v>
      </c>
    </row>
    <row r="483" spans="13:13" x14ac:dyDescent="0.5">
      <c r="M483" s="2" t="s">
        <v>4</v>
      </c>
    </row>
    <row r="484" spans="13:13" x14ac:dyDescent="0.5">
      <c r="M484" s="2" t="s">
        <v>4</v>
      </c>
    </row>
    <row r="485" spans="13:13" x14ac:dyDescent="0.5">
      <c r="M485" s="2" t="s">
        <v>4</v>
      </c>
    </row>
    <row r="486" spans="13:13" x14ac:dyDescent="0.5">
      <c r="M486" s="2" t="s">
        <v>4</v>
      </c>
    </row>
    <row r="487" spans="13:13" x14ac:dyDescent="0.5">
      <c r="M487" s="2" t="s">
        <v>4</v>
      </c>
    </row>
    <row r="488" spans="13:13" x14ac:dyDescent="0.5">
      <c r="M488" s="2" t="s">
        <v>4</v>
      </c>
    </row>
    <row r="489" spans="13:13" x14ac:dyDescent="0.5">
      <c r="M489" s="2" t="s">
        <v>4</v>
      </c>
    </row>
    <row r="490" spans="13:13" x14ac:dyDescent="0.5">
      <c r="M490" s="2" t="s">
        <v>4</v>
      </c>
    </row>
    <row r="491" spans="13:13" x14ac:dyDescent="0.5">
      <c r="M491" s="2" t="s">
        <v>4</v>
      </c>
    </row>
    <row r="492" spans="13:13" x14ac:dyDescent="0.5">
      <c r="M492" s="2" t="s">
        <v>4</v>
      </c>
    </row>
    <row r="493" spans="13:13" x14ac:dyDescent="0.5">
      <c r="M493" s="2" t="s">
        <v>4</v>
      </c>
    </row>
    <row r="494" spans="13:13" x14ac:dyDescent="0.5">
      <c r="M494" s="2" t="s">
        <v>4</v>
      </c>
    </row>
    <row r="495" spans="13:13" x14ac:dyDescent="0.5">
      <c r="M495" s="2" t="s">
        <v>4</v>
      </c>
    </row>
    <row r="496" spans="13:13" x14ac:dyDescent="0.5">
      <c r="M496" s="2" t="s">
        <v>4</v>
      </c>
    </row>
    <row r="497" spans="13:13" x14ac:dyDescent="0.5">
      <c r="M497" s="2" t="s">
        <v>4</v>
      </c>
    </row>
    <row r="498" spans="13:13" x14ac:dyDescent="0.5">
      <c r="M498" s="2" t="s">
        <v>4</v>
      </c>
    </row>
    <row r="499" spans="13:13" x14ac:dyDescent="0.5">
      <c r="M499" s="2" t="s">
        <v>4</v>
      </c>
    </row>
    <row r="500" spans="13:13" x14ac:dyDescent="0.5">
      <c r="M500" s="2" t="s">
        <v>4</v>
      </c>
    </row>
    <row r="501" spans="13:13" x14ac:dyDescent="0.5">
      <c r="M501" s="2" t="s">
        <v>4</v>
      </c>
    </row>
    <row r="502" spans="13:13" x14ac:dyDescent="0.5">
      <c r="M502" s="2" t="s">
        <v>4</v>
      </c>
    </row>
    <row r="503" spans="13:13" x14ac:dyDescent="0.5">
      <c r="M503" s="2" t="s">
        <v>4</v>
      </c>
    </row>
    <row r="504" spans="13:13" x14ac:dyDescent="0.5">
      <c r="M504" s="2" t="s">
        <v>4</v>
      </c>
    </row>
    <row r="505" spans="13:13" x14ac:dyDescent="0.5">
      <c r="M505" s="2" t="s">
        <v>4</v>
      </c>
    </row>
    <row r="506" spans="13:13" x14ac:dyDescent="0.5">
      <c r="M506" s="2" t="s">
        <v>4</v>
      </c>
    </row>
    <row r="507" spans="13:13" x14ac:dyDescent="0.5">
      <c r="M507" s="2" t="s">
        <v>4</v>
      </c>
    </row>
    <row r="508" spans="13:13" x14ac:dyDescent="0.5">
      <c r="M508" s="2" t="s">
        <v>4</v>
      </c>
    </row>
    <row r="509" spans="13:13" x14ac:dyDescent="0.5">
      <c r="M509" s="2" t="s">
        <v>4</v>
      </c>
    </row>
    <row r="510" spans="13:13" x14ac:dyDescent="0.5">
      <c r="M510" s="2" t="s">
        <v>4</v>
      </c>
    </row>
    <row r="511" spans="13:13" x14ac:dyDescent="0.5">
      <c r="M511" s="2" t="s">
        <v>4</v>
      </c>
    </row>
    <row r="512" spans="13:13" x14ac:dyDescent="0.5">
      <c r="M512" s="2" t="s">
        <v>4</v>
      </c>
    </row>
    <row r="513" spans="13:13" x14ac:dyDescent="0.5">
      <c r="M513" s="2" t="s">
        <v>4</v>
      </c>
    </row>
    <row r="514" spans="13:13" x14ac:dyDescent="0.5">
      <c r="M514" s="2" t="s">
        <v>4</v>
      </c>
    </row>
    <row r="515" spans="13:13" x14ac:dyDescent="0.5">
      <c r="M515" s="2" t="s">
        <v>4</v>
      </c>
    </row>
    <row r="516" spans="13:13" x14ac:dyDescent="0.5">
      <c r="M516" s="2" t="s">
        <v>4</v>
      </c>
    </row>
    <row r="517" spans="13:13" x14ac:dyDescent="0.5">
      <c r="M517" s="2" t="s">
        <v>4</v>
      </c>
    </row>
    <row r="518" spans="13:13" x14ac:dyDescent="0.5">
      <c r="M518" s="2" t="s">
        <v>4</v>
      </c>
    </row>
    <row r="519" spans="13:13" x14ac:dyDescent="0.5">
      <c r="M519" s="2" t="s">
        <v>4</v>
      </c>
    </row>
    <row r="520" spans="13:13" x14ac:dyDescent="0.5">
      <c r="M520" s="2" t="s">
        <v>4</v>
      </c>
    </row>
    <row r="521" spans="13:13" x14ac:dyDescent="0.5">
      <c r="M521" s="2" t="s">
        <v>4</v>
      </c>
    </row>
    <row r="522" spans="13:13" x14ac:dyDescent="0.5">
      <c r="M522" s="2" t="s">
        <v>4</v>
      </c>
    </row>
    <row r="523" spans="13:13" x14ac:dyDescent="0.5">
      <c r="M523" s="2" t="s">
        <v>4</v>
      </c>
    </row>
    <row r="524" spans="13:13" x14ac:dyDescent="0.5">
      <c r="M524" s="2" t="s">
        <v>4</v>
      </c>
    </row>
    <row r="525" spans="13:13" x14ac:dyDescent="0.5">
      <c r="M525" s="2" t="s">
        <v>4</v>
      </c>
    </row>
    <row r="526" spans="13:13" x14ac:dyDescent="0.5">
      <c r="M526" s="2" t="s">
        <v>4</v>
      </c>
    </row>
    <row r="527" spans="13:13" x14ac:dyDescent="0.5">
      <c r="M527" s="2" t="s">
        <v>4</v>
      </c>
    </row>
    <row r="528" spans="13:13" x14ac:dyDescent="0.5">
      <c r="M528" s="2" t="s">
        <v>4</v>
      </c>
    </row>
    <row r="529" spans="13:13" x14ac:dyDescent="0.5">
      <c r="M529" s="2" t="s">
        <v>4</v>
      </c>
    </row>
    <row r="530" spans="13:13" x14ac:dyDescent="0.5">
      <c r="M530" s="2" t="s">
        <v>4</v>
      </c>
    </row>
    <row r="531" spans="13:13" x14ac:dyDescent="0.5">
      <c r="M531" s="2" t="s">
        <v>4</v>
      </c>
    </row>
    <row r="532" spans="13:13" x14ac:dyDescent="0.5">
      <c r="M532" s="2" t="s">
        <v>4</v>
      </c>
    </row>
    <row r="533" spans="13:13" x14ac:dyDescent="0.5">
      <c r="M533" s="2" t="s">
        <v>4</v>
      </c>
    </row>
    <row r="534" spans="13:13" x14ac:dyDescent="0.5">
      <c r="M534" s="2" t="s">
        <v>4</v>
      </c>
    </row>
    <row r="535" spans="13:13" x14ac:dyDescent="0.5">
      <c r="M535" s="2" t="s">
        <v>4</v>
      </c>
    </row>
    <row r="536" spans="13:13" x14ac:dyDescent="0.5">
      <c r="M536" s="2" t="s">
        <v>4</v>
      </c>
    </row>
    <row r="537" spans="13:13" x14ac:dyDescent="0.5">
      <c r="M537" s="2" t="s">
        <v>4</v>
      </c>
    </row>
    <row r="538" spans="13:13" x14ac:dyDescent="0.5">
      <c r="M538" s="2" t="s">
        <v>4</v>
      </c>
    </row>
    <row r="539" spans="13:13" x14ac:dyDescent="0.5">
      <c r="M539" s="2" t="s">
        <v>4</v>
      </c>
    </row>
    <row r="540" spans="13:13" x14ac:dyDescent="0.5">
      <c r="M540" s="2" t="s">
        <v>4</v>
      </c>
    </row>
    <row r="541" spans="13:13" x14ac:dyDescent="0.5">
      <c r="M541" s="2" t="s">
        <v>4</v>
      </c>
    </row>
    <row r="542" spans="13:13" x14ac:dyDescent="0.5">
      <c r="M542" s="2" t="s">
        <v>4</v>
      </c>
    </row>
    <row r="543" spans="13:13" x14ac:dyDescent="0.5">
      <c r="M543" s="2" t="s">
        <v>4</v>
      </c>
    </row>
    <row r="544" spans="13:13" x14ac:dyDescent="0.5">
      <c r="M544" s="2" t="s">
        <v>4</v>
      </c>
    </row>
    <row r="545" spans="13:13" x14ac:dyDescent="0.5">
      <c r="M545" s="2" t="s">
        <v>4</v>
      </c>
    </row>
    <row r="546" spans="13:13" x14ac:dyDescent="0.5">
      <c r="M546" s="2" t="s">
        <v>4</v>
      </c>
    </row>
    <row r="547" spans="13:13" x14ac:dyDescent="0.5">
      <c r="M547" s="2" t="s">
        <v>4</v>
      </c>
    </row>
    <row r="548" spans="13:13" x14ac:dyDescent="0.5">
      <c r="M548" s="2" t="s">
        <v>4</v>
      </c>
    </row>
    <row r="549" spans="13:13" x14ac:dyDescent="0.5">
      <c r="M549" s="2" t="s">
        <v>4</v>
      </c>
    </row>
    <row r="550" spans="13:13" x14ac:dyDescent="0.5">
      <c r="M550" s="2" t="s">
        <v>4</v>
      </c>
    </row>
    <row r="551" spans="13:13" x14ac:dyDescent="0.5">
      <c r="M551" s="2" t="s">
        <v>4</v>
      </c>
    </row>
    <row r="552" spans="13:13" x14ac:dyDescent="0.5">
      <c r="M552" s="2" t="s">
        <v>4</v>
      </c>
    </row>
    <row r="553" spans="13:13" x14ac:dyDescent="0.5">
      <c r="M553" s="2" t="s">
        <v>4</v>
      </c>
    </row>
    <row r="554" spans="13:13" x14ac:dyDescent="0.5">
      <c r="M554" s="2" t="s">
        <v>4</v>
      </c>
    </row>
    <row r="555" spans="13:13" x14ac:dyDescent="0.5">
      <c r="M555" s="2" t="s">
        <v>4</v>
      </c>
    </row>
    <row r="556" spans="13:13" x14ac:dyDescent="0.5">
      <c r="M556" s="2" t="s">
        <v>4</v>
      </c>
    </row>
    <row r="557" spans="13:13" x14ac:dyDescent="0.5">
      <c r="M557" s="2" t="s">
        <v>4</v>
      </c>
    </row>
    <row r="558" spans="13:13" x14ac:dyDescent="0.5">
      <c r="M558" s="2" t="s">
        <v>4</v>
      </c>
    </row>
    <row r="559" spans="13:13" x14ac:dyDescent="0.5">
      <c r="M559" s="2" t="s">
        <v>4</v>
      </c>
    </row>
    <row r="560" spans="13:13" x14ac:dyDescent="0.5">
      <c r="M560" s="2" t="s">
        <v>4</v>
      </c>
    </row>
    <row r="561" spans="13:13" x14ac:dyDescent="0.5">
      <c r="M561" s="2" t="s">
        <v>4</v>
      </c>
    </row>
    <row r="562" spans="13:13" x14ac:dyDescent="0.5">
      <c r="M562" s="2" t="s">
        <v>4</v>
      </c>
    </row>
    <row r="563" spans="13:13" x14ac:dyDescent="0.5">
      <c r="M563" s="2" t="s">
        <v>4</v>
      </c>
    </row>
    <row r="564" spans="13:13" x14ac:dyDescent="0.5">
      <c r="M564" s="2" t="s">
        <v>4</v>
      </c>
    </row>
    <row r="565" spans="13:13" x14ac:dyDescent="0.5">
      <c r="M565" s="2" t="s">
        <v>4</v>
      </c>
    </row>
    <row r="566" spans="13:13" x14ac:dyDescent="0.5">
      <c r="M566" s="2" t="s">
        <v>4</v>
      </c>
    </row>
    <row r="567" spans="13:13" x14ac:dyDescent="0.5">
      <c r="M567" s="2" t="s">
        <v>4</v>
      </c>
    </row>
    <row r="568" spans="13:13" x14ac:dyDescent="0.5">
      <c r="M568" s="2" t="s">
        <v>4</v>
      </c>
    </row>
    <row r="569" spans="13:13" x14ac:dyDescent="0.5">
      <c r="M569" s="2" t="s">
        <v>4</v>
      </c>
    </row>
    <row r="570" spans="13:13" x14ac:dyDescent="0.5">
      <c r="M570" s="2" t="s">
        <v>4</v>
      </c>
    </row>
    <row r="571" spans="13:13" x14ac:dyDescent="0.5">
      <c r="M571" s="2" t="s">
        <v>4</v>
      </c>
    </row>
    <row r="572" spans="13:13" x14ac:dyDescent="0.5">
      <c r="M572" s="2" t="s">
        <v>4</v>
      </c>
    </row>
    <row r="573" spans="13:13" x14ac:dyDescent="0.5">
      <c r="M573" s="2" t="s">
        <v>4</v>
      </c>
    </row>
    <row r="574" spans="13:13" x14ac:dyDescent="0.5">
      <c r="M574" s="2" t="s">
        <v>4</v>
      </c>
    </row>
    <row r="575" spans="13:13" x14ac:dyDescent="0.5">
      <c r="M575" s="2" t="s">
        <v>4</v>
      </c>
    </row>
    <row r="576" spans="13:13" x14ac:dyDescent="0.5">
      <c r="M576" s="2" t="s">
        <v>4</v>
      </c>
    </row>
    <row r="577" spans="13:13" x14ac:dyDescent="0.5">
      <c r="M577" s="2" t="s">
        <v>4</v>
      </c>
    </row>
    <row r="578" spans="13:13" x14ac:dyDescent="0.5">
      <c r="M578" s="2" t="s">
        <v>4</v>
      </c>
    </row>
    <row r="579" spans="13:13" x14ac:dyDescent="0.5">
      <c r="M579" s="2" t="s">
        <v>4</v>
      </c>
    </row>
    <row r="580" spans="13:13" x14ac:dyDescent="0.5">
      <c r="M580" s="2" t="s">
        <v>4</v>
      </c>
    </row>
    <row r="581" spans="13:13" x14ac:dyDescent="0.5">
      <c r="M581" s="2" t="s">
        <v>4</v>
      </c>
    </row>
    <row r="582" spans="13:13" x14ac:dyDescent="0.5">
      <c r="M582" s="2" t="s">
        <v>4</v>
      </c>
    </row>
    <row r="583" spans="13:13" x14ac:dyDescent="0.5">
      <c r="M583" s="2" t="s">
        <v>4</v>
      </c>
    </row>
    <row r="584" spans="13:13" x14ac:dyDescent="0.5">
      <c r="M584" s="2" t="s">
        <v>4</v>
      </c>
    </row>
    <row r="585" spans="13:13" x14ac:dyDescent="0.5">
      <c r="M585" s="2" t="s">
        <v>4</v>
      </c>
    </row>
    <row r="586" spans="13:13" x14ac:dyDescent="0.5">
      <c r="M586" s="2" t="s">
        <v>4</v>
      </c>
    </row>
    <row r="587" spans="13:13" x14ac:dyDescent="0.5">
      <c r="M587" s="2" t="s">
        <v>4</v>
      </c>
    </row>
    <row r="588" spans="13:13" x14ac:dyDescent="0.5">
      <c r="M588" s="2" t="s">
        <v>4</v>
      </c>
    </row>
    <row r="589" spans="13:13" x14ac:dyDescent="0.5">
      <c r="M589" s="2" t="s">
        <v>4</v>
      </c>
    </row>
    <row r="590" spans="13:13" x14ac:dyDescent="0.5">
      <c r="M590" s="2" t="s">
        <v>4</v>
      </c>
    </row>
    <row r="591" spans="13:13" x14ac:dyDescent="0.5">
      <c r="M591" s="2" t="s">
        <v>4</v>
      </c>
    </row>
    <row r="592" spans="13:13" x14ac:dyDescent="0.5">
      <c r="M592" s="2" t="s">
        <v>4</v>
      </c>
    </row>
    <row r="593" spans="13:13" x14ac:dyDescent="0.5">
      <c r="M593" s="2" t="s">
        <v>4</v>
      </c>
    </row>
    <row r="594" spans="13:13" x14ac:dyDescent="0.5">
      <c r="M594" s="2" t="s">
        <v>4</v>
      </c>
    </row>
    <row r="595" spans="13:13" x14ac:dyDescent="0.5">
      <c r="M595" s="2" t="s">
        <v>4</v>
      </c>
    </row>
    <row r="596" spans="13:13" x14ac:dyDescent="0.5">
      <c r="M596" s="2" t="s">
        <v>4</v>
      </c>
    </row>
    <row r="597" spans="13:13" x14ac:dyDescent="0.5">
      <c r="M597" s="2" t="s">
        <v>4</v>
      </c>
    </row>
    <row r="598" spans="13:13" x14ac:dyDescent="0.5">
      <c r="M598" s="2" t="s">
        <v>4</v>
      </c>
    </row>
    <row r="599" spans="13:13" x14ac:dyDescent="0.5">
      <c r="M599" s="2" t="s">
        <v>4</v>
      </c>
    </row>
    <row r="600" spans="13:13" x14ac:dyDescent="0.5">
      <c r="M600" s="2" t="s">
        <v>4</v>
      </c>
    </row>
    <row r="601" spans="13:13" x14ac:dyDescent="0.5">
      <c r="M601" s="2" t="s">
        <v>4</v>
      </c>
    </row>
    <row r="602" spans="13:13" x14ac:dyDescent="0.5">
      <c r="M602" s="2" t="s">
        <v>4</v>
      </c>
    </row>
    <row r="603" spans="13:13" x14ac:dyDescent="0.5">
      <c r="M603" s="2" t="s">
        <v>4</v>
      </c>
    </row>
    <row r="604" spans="13:13" x14ac:dyDescent="0.5">
      <c r="M604" s="2" t="s">
        <v>4</v>
      </c>
    </row>
    <row r="605" spans="13:13" x14ac:dyDescent="0.5">
      <c r="M605" s="2" t="s">
        <v>4</v>
      </c>
    </row>
    <row r="606" spans="13:13" x14ac:dyDescent="0.5">
      <c r="M606" s="2" t="s">
        <v>4</v>
      </c>
    </row>
    <row r="607" spans="13:13" x14ac:dyDescent="0.5">
      <c r="M607" s="2" t="s">
        <v>4</v>
      </c>
    </row>
    <row r="608" spans="13:13" x14ac:dyDescent="0.5">
      <c r="M608" s="2" t="s">
        <v>4</v>
      </c>
    </row>
    <row r="609" spans="13:13" x14ac:dyDescent="0.5">
      <c r="M609" s="2" t="s">
        <v>4</v>
      </c>
    </row>
    <row r="610" spans="13:13" x14ac:dyDescent="0.5">
      <c r="M610" s="2" t="s">
        <v>4</v>
      </c>
    </row>
    <row r="611" spans="13:13" x14ac:dyDescent="0.5">
      <c r="M611" s="2" t="s">
        <v>4</v>
      </c>
    </row>
    <row r="612" spans="13:13" x14ac:dyDescent="0.5">
      <c r="M612" s="2" t="s">
        <v>4</v>
      </c>
    </row>
    <row r="613" spans="13:13" x14ac:dyDescent="0.5">
      <c r="M613" s="2" t="s">
        <v>4</v>
      </c>
    </row>
    <row r="614" spans="13:13" x14ac:dyDescent="0.5">
      <c r="M614" s="2" t="s">
        <v>4</v>
      </c>
    </row>
    <row r="615" spans="13:13" x14ac:dyDescent="0.5">
      <c r="M615" s="2" t="s">
        <v>4</v>
      </c>
    </row>
    <row r="616" spans="13:13" x14ac:dyDescent="0.5">
      <c r="M616" s="2" t="s">
        <v>4</v>
      </c>
    </row>
    <row r="617" spans="13:13" x14ac:dyDescent="0.5">
      <c r="M617" s="2" t="s">
        <v>4</v>
      </c>
    </row>
    <row r="618" spans="13:13" x14ac:dyDescent="0.5">
      <c r="M618" s="2" t="s">
        <v>4</v>
      </c>
    </row>
    <row r="619" spans="13:13" x14ac:dyDescent="0.5">
      <c r="M619" s="2" t="s">
        <v>4</v>
      </c>
    </row>
    <row r="620" spans="13:13" x14ac:dyDescent="0.5">
      <c r="M620" s="2" t="s">
        <v>4</v>
      </c>
    </row>
    <row r="621" spans="13:13" x14ac:dyDescent="0.5">
      <c r="M621" s="2" t="s">
        <v>4</v>
      </c>
    </row>
    <row r="622" spans="13:13" x14ac:dyDescent="0.5">
      <c r="M622" s="2" t="s">
        <v>4</v>
      </c>
    </row>
    <row r="623" spans="13:13" x14ac:dyDescent="0.5">
      <c r="M623" s="2" t="s">
        <v>4</v>
      </c>
    </row>
    <row r="624" spans="13:13" x14ac:dyDescent="0.5">
      <c r="M624" s="2" t="s">
        <v>4</v>
      </c>
    </row>
    <row r="625" spans="13:13" x14ac:dyDescent="0.5">
      <c r="M625" s="2" t="s">
        <v>4</v>
      </c>
    </row>
    <row r="626" spans="13:13" x14ac:dyDescent="0.5">
      <c r="M626" s="2" t="s">
        <v>4</v>
      </c>
    </row>
    <row r="627" spans="13:13" x14ac:dyDescent="0.5">
      <c r="M627" s="2" t="s">
        <v>4</v>
      </c>
    </row>
    <row r="628" spans="13:13" x14ac:dyDescent="0.5">
      <c r="M628" s="2" t="s">
        <v>4</v>
      </c>
    </row>
    <row r="629" spans="13:13" x14ac:dyDescent="0.5">
      <c r="M629" s="2" t="s">
        <v>4</v>
      </c>
    </row>
    <row r="630" spans="13:13" x14ac:dyDescent="0.5">
      <c r="M630" s="2" t="s">
        <v>4</v>
      </c>
    </row>
    <row r="631" spans="13:13" x14ac:dyDescent="0.5">
      <c r="M631" s="2" t="s">
        <v>4</v>
      </c>
    </row>
    <row r="632" spans="13:13" x14ac:dyDescent="0.5">
      <c r="M632" s="2" t="s">
        <v>4</v>
      </c>
    </row>
    <row r="633" spans="13:13" x14ac:dyDescent="0.5">
      <c r="M633" s="2" t="s">
        <v>4</v>
      </c>
    </row>
    <row r="634" spans="13:13" x14ac:dyDescent="0.5">
      <c r="M634" s="2" t="s">
        <v>4</v>
      </c>
    </row>
    <row r="635" spans="13:13" x14ac:dyDescent="0.5">
      <c r="M635" s="2" t="s">
        <v>4</v>
      </c>
    </row>
    <row r="636" spans="13:13" x14ac:dyDescent="0.5">
      <c r="M636" s="2" t="s">
        <v>4</v>
      </c>
    </row>
    <row r="637" spans="13:13" x14ac:dyDescent="0.5">
      <c r="M637" s="2" t="s">
        <v>4</v>
      </c>
    </row>
    <row r="638" spans="13:13" x14ac:dyDescent="0.5">
      <c r="M638" s="2" t="s">
        <v>4</v>
      </c>
    </row>
    <row r="639" spans="13:13" x14ac:dyDescent="0.5">
      <c r="M639" s="2" t="s">
        <v>4</v>
      </c>
    </row>
    <row r="640" spans="13:13" x14ac:dyDescent="0.5">
      <c r="M640" s="2" t="s">
        <v>4</v>
      </c>
    </row>
    <row r="641" spans="13:13" x14ac:dyDescent="0.5">
      <c r="M641" s="2" t="s">
        <v>4</v>
      </c>
    </row>
    <row r="642" spans="13:13" x14ac:dyDescent="0.5">
      <c r="M642" s="2" t="s">
        <v>4</v>
      </c>
    </row>
    <row r="643" spans="13:13" x14ac:dyDescent="0.5">
      <c r="M643" s="2" t="s">
        <v>4</v>
      </c>
    </row>
    <row r="644" spans="13:13" x14ac:dyDescent="0.5">
      <c r="M644" s="2" t="s">
        <v>4</v>
      </c>
    </row>
    <row r="645" spans="13:13" x14ac:dyDescent="0.5">
      <c r="M645" s="2" t="s">
        <v>4</v>
      </c>
    </row>
    <row r="646" spans="13:13" x14ac:dyDescent="0.5">
      <c r="M646" s="2" t="s">
        <v>4</v>
      </c>
    </row>
    <row r="647" spans="13:13" x14ac:dyDescent="0.5">
      <c r="M647" s="2" t="s">
        <v>4</v>
      </c>
    </row>
    <row r="648" spans="13:13" x14ac:dyDescent="0.5">
      <c r="M648" s="2" t="s">
        <v>4</v>
      </c>
    </row>
    <row r="649" spans="13:13" x14ac:dyDescent="0.5">
      <c r="M649" s="2" t="s">
        <v>4</v>
      </c>
    </row>
    <row r="650" spans="13:13" x14ac:dyDescent="0.5">
      <c r="M650" s="2" t="s">
        <v>4</v>
      </c>
    </row>
    <row r="651" spans="13:13" x14ac:dyDescent="0.5">
      <c r="M651" s="2" t="s">
        <v>4</v>
      </c>
    </row>
    <row r="652" spans="13:13" x14ac:dyDescent="0.5">
      <c r="M652" s="2" t="s">
        <v>4</v>
      </c>
    </row>
    <row r="653" spans="13:13" x14ac:dyDescent="0.5">
      <c r="M653" s="2" t="s">
        <v>4</v>
      </c>
    </row>
    <row r="654" spans="13:13" x14ac:dyDescent="0.5">
      <c r="M654" s="2" t="s">
        <v>4</v>
      </c>
    </row>
    <row r="655" spans="13:13" x14ac:dyDescent="0.5">
      <c r="M655" s="2" t="s">
        <v>4</v>
      </c>
    </row>
    <row r="656" spans="13:13" x14ac:dyDescent="0.5">
      <c r="M656" s="2" t="s">
        <v>4</v>
      </c>
    </row>
    <row r="657" spans="13:13" x14ac:dyDescent="0.5">
      <c r="M657" s="2" t="s">
        <v>4</v>
      </c>
    </row>
    <row r="658" spans="13:13" x14ac:dyDescent="0.5">
      <c r="M658" s="2" t="s">
        <v>4</v>
      </c>
    </row>
    <row r="659" spans="13:13" x14ac:dyDescent="0.5">
      <c r="M659" s="2" t="s">
        <v>4</v>
      </c>
    </row>
    <row r="660" spans="13:13" x14ac:dyDescent="0.5">
      <c r="M660" s="2" t="s">
        <v>4</v>
      </c>
    </row>
    <row r="661" spans="13:13" x14ac:dyDescent="0.5">
      <c r="M661" s="2" t="s">
        <v>4</v>
      </c>
    </row>
    <row r="662" spans="13:13" x14ac:dyDescent="0.5">
      <c r="M662" s="2" t="s">
        <v>4</v>
      </c>
    </row>
    <row r="663" spans="13:13" x14ac:dyDescent="0.5">
      <c r="M663" s="2" t="s">
        <v>4</v>
      </c>
    </row>
    <row r="664" spans="13:13" x14ac:dyDescent="0.5">
      <c r="M664" s="2" t="s">
        <v>4</v>
      </c>
    </row>
    <row r="665" spans="13:13" x14ac:dyDescent="0.5">
      <c r="M665" s="2" t="s">
        <v>4</v>
      </c>
    </row>
    <row r="666" spans="13:13" x14ac:dyDescent="0.5">
      <c r="M666" s="2" t="s">
        <v>4</v>
      </c>
    </row>
    <row r="667" spans="13:13" x14ac:dyDescent="0.5">
      <c r="M667" s="2" t="s">
        <v>4</v>
      </c>
    </row>
    <row r="668" spans="13:13" x14ac:dyDescent="0.5">
      <c r="M668" s="2" t="s">
        <v>4</v>
      </c>
    </row>
    <row r="669" spans="13:13" x14ac:dyDescent="0.5">
      <c r="M669" s="2" t="s">
        <v>4</v>
      </c>
    </row>
    <row r="670" spans="13:13" x14ac:dyDescent="0.5">
      <c r="M670" s="2" t="s">
        <v>4</v>
      </c>
    </row>
    <row r="671" spans="13:13" x14ac:dyDescent="0.5">
      <c r="M671" s="2" t="s">
        <v>4</v>
      </c>
    </row>
    <row r="672" spans="13:13" x14ac:dyDescent="0.5">
      <c r="M672" s="2" t="s">
        <v>4</v>
      </c>
    </row>
    <row r="673" spans="13:13" x14ac:dyDescent="0.5">
      <c r="M673" s="2" t="s">
        <v>4</v>
      </c>
    </row>
    <row r="674" spans="13:13" x14ac:dyDescent="0.5">
      <c r="M674" s="2" t="s">
        <v>4</v>
      </c>
    </row>
    <row r="675" spans="13:13" x14ac:dyDescent="0.5">
      <c r="M675" s="2" t="s">
        <v>4</v>
      </c>
    </row>
    <row r="676" spans="13:13" x14ac:dyDescent="0.5">
      <c r="M676" s="2" t="s">
        <v>4</v>
      </c>
    </row>
    <row r="677" spans="13:13" x14ac:dyDescent="0.5">
      <c r="M677" s="2" t="s">
        <v>4</v>
      </c>
    </row>
    <row r="678" spans="13:13" x14ac:dyDescent="0.5">
      <c r="M678" s="2" t="s">
        <v>4</v>
      </c>
    </row>
    <row r="679" spans="13:13" x14ac:dyDescent="0.5">
      <c r="M679" s="2" t="s">
        <v>4</v>
      </c>
    </row>
    <row r="680" spans="13:13" x14ac:dyDescent="0.5">
      <c r="M680" s="2" t="s">
        <v>4</v>
      </c>
    </row>
    <row r="681" spans="13:13" x14ac:dyDescent="0.5">
      <c r="M681" s="2" t="s">
        <v>4</v>
      </c>
    </row>
    <row r="682" spans="13:13" x14ac:dyDescent="0.5">
      <c r="M682" s="2" t="s">
        <v>4</v>
      </c>
    </row>
    <row r="683" spans="13:13" x14ac:dyDescent="0.5">
      <c r="M683" s="2" t="s">
        <v>4</v>
      </c>
    </row>
    <row r="684" spans="13:13" x14ac:dyDescent="0.5">
      <c r="M684" s="2" t="s">
        <v>4</v>
      </c>
    </row>
    <row r="685" spans="13:13" x14ac:dyDescent="0.5">
      <c r="M685" s="2" t="s">
        <v>4</v>
      </c>
    </row>
    <row r="686" spans="13:13" x14ac:dyDescent="0.5">
      <c r="M686" s="2" t="s">
        <v>4</v>
      </c>
    </row>
    <row r="687" spans="13:13" x14ac:dyDescent="0.5">
      <c r="M687" s="2" t="s">
        <v>4</v>
      </c>
    </row>
    <row r="688" spans="13:13" x14ac:dyDescent="0.5">
      <c r="M688" s="2" t="s">
        <v>4</v>
      </c>
    </row>
    <row r="689" spans="13:13" x14ac:dyDescent="0.5">
      <c r="M689" s="2" t="s">
        <v>4</v>
      </c>
    </row>
    <row r="690" spans="13:13" x14ac:dyDescent="0.5">
      <c r="M690" s="2" t="s">
        <v>4</v>
      </c>
    </row>
    <row r="691" spans="13:13" x14ac:dyDescent="0.5">
      <c r="M691" s="2" t="s">
        <v>4</v>
      </c>
    </row>
    <row r="692" spans="13:13" x14ac:dyDescent="0.5">
      <c r="M692" s="2" t="s">
        <v>4</v>
      </c>
    </row>
    <row r="693" spans="13:13" x14ac:dyDescent="0.5">
      <c r="M693" s="2" t="s">
        <v>4</v>
      </c>
    </row>
    <row r="694" spans="13:13" x14ac:dyDescent="0.5">
      <c r="M694" s="2" t="s">
        <v>4</v>
      </c>
    </row>
    <row r="695" spans="13:13" x14ac:dyDescent="0.5">
      <c r="M695" s="2" t="s">
        <v>4</v>
      </c>
    </row>
    <row r="696" spans="13:13" x14ac:dyDescent="0.5">
      <c r="M696" s="2" t="s">
        <v>4</v>
      </c>
    </row>
    <row r="697" spans="13:13" x14ac:dyDescent="0.5">
      <c r="M697" s="2" t="s">
        <v>4</v>
      </c>
    </row>
    <row r="698" spans="13:13" x14ac:dyDescent="0.5">
      <c r="M698" s="2" t="s">
        <v>4</v>
      </c>
    </row>
    <row r="699" spans="13:13" x14ac:dyDescent="0.5">
      <c r="M699" s="2" t="s">
        <v>4</v>
      </c>
    </row>
    <row r="700" spans="13:13" x14ac:dyDescent="0.5">
      <c r="M700" s="2" t="s">
        <v>4</v>
      </c>
    </row>
    <row r="701" spans="13:13" x14ac:dyDescent="0.5">
      <c r="M701" s="2" t="s">
        <v>4</v>
      </c>
    </row>
    <row r="702" spans="13:13" x14ac:dyDescent="0.5">
      <c r="M702" s="2" t="s">
        <v>4</v>
      </c>
    </row>
    <row r="703" spans="13:13" x14ac:dyDescent="0.5">
      <c r="M703" s="2" t="s">
        <v>4</v>
      </c>
    </row>
    <row r="704" spans="13:13" x14ac:dyDescent="0.5">
      <c r="M704" s="2" t="s">
        <v>4</v>
      </c>
    </row>
    <row r="705" spans="13:13" x14ac:dyDescent="0.5">
      <c r="M705" s="2" t="s">
        <v>4</v>
      </c>
    </row>
    <row r="706" spans="13:13" x14ac:dyDescent="0.5">
      <c r="M706" s="2" t="s">
        <v>4</v>
      </c>
    </row>
    <row r="707" spans="13:13" x14ac:dyDescent="0.5">
      <c r="M707" s="2" t="s">
        <v>4</v>
      </c>
    </row>
    <row r="708" spans="13:13" x14ac:dyDescent="0.5">
      <c r="M708" s="2" t="s">
        <v>4</v>
      </c>
    </row>
    <row r="709" spans="13:13" x14ac:dyDescent="0.5">
      <c r="M709" s="2" t="s">
        <v>4</v>
      </c>
    </row>
    <row r="710" spans="13:13" x14ac:dyDescent="0.5">
      <c r="M710" s="2" t="s">
        <v>4</v>
      </c>
    </row>
    <row r="711" spans="13:13" x14ac:dyDescent="0.5">
      <c r="M711" s="2" t="s">
        <v>4</v>
      </c>
    </row>
    <row r="712" spans="13:13" x14ac:dyDescent="0.5">
      <c r="M712" s="2" t="s">
        <v>4</v>
      </c>
    </row>
    <row r="713" spans="13:13" x14ac:dyDescent="0.5">
      <c r="M713" s="2" t="s">
        <v>4</v>
      </c>
    </row>
    <row r="714" spans="13:13" x14ac:dyDescent="0.5">
      <c r="M714" s="2" t="s">
        <v>4</v>
      </c>
    </row>
    <row r="715" spans="13:13" x14ac:dyDescent="0.5">
      <c r="M715" s="2" t="s">
        <v>4</v>
      </c>
    </row>
    <row r="716" spans="13:13" x14ac:dyDescent="0.5">
      <c r="M716" s="2" t="s">
        <v>4</v>
      </c>
    </row>
    <row r="717" spans="13:13" x14ac:dyDescent="0.5">
      <c r="M717" s="2" t="s">
        <v>4</v>
      </c>
    </row>
    <row r="718" spans="13:13" x14ac:dyDescent="0.5">
      <c r="M718" s="2" t="s">
        <v>4</v>
      </c>
    </row>
    <row r="719" spans="13:13" x14ac:dyDescent="0.5">
      <c r="M719" s="2" t="s">
        <v>4</v>
      </c>
    </row>
    <row r="720" spans="13:13" x14ac:dyDescent="0.5">
      <c r="M720" s="2" t="s">
        <v>4</v>
      </c>
    </row>
    <row r="721" spans="13:13" x14ac:dyDescent="0.5">
      <c r="M721" s="2" t="s">
        <v>4</v>
      </c>
    </row>
    <row r="722" spans="13:13" x14ac:dyDescent="0.5">
      <c r="M722" s="2" t="s">
        <v>4</v>
      </c>
    </row>
    <row r="723" spans="13:13" x14ac:dyDescent="0.5">
      <c r="M723" s="2" t="s">
        <v>4</v>
      </c>
    </row>
    <row r="724" spans="13:13" x14ac:dyDescent="0.5">
      <c r="M724" s="2" t="s">
        <v>4</v>
      </c>
    </row>
    <row r="725" spans="13:13" x14ac:dyDescent="0.5">
      <c r="M725" s="2" t="s">
        <v>4</v>
      </c>
    </row>
    <row r="726" spans="13:13" x14ac:dyDescent="0.5">
      <c r="M726" s="2" t="s">
        <v>4</v>
      </c>
    </row>
    <row r="727" spans="13:13" x14ac:dyDescent="0.5">
      <c r="M727" s="2" t="s">
        <v>4</v>
      </c>
    </row>
    <row r="728" spans="13:13" x14ac:dyDescent="0.5">
      <c r="M728" s="2" t="s">
        <v>4</v>
      </c>
    </row>
    <row r="729" spans="13:13" x14ac:dyDescent="0.5">
      <c r="M729" s="2" t="s">
        <v>4</v>
      </c>
    </row>
    <row r="730" spans="13:13" x14ac:dyDescent="0.5">
      <c r="M730" s="2" t="s">
        <v>4</v>
      </c>
    </row>
    <row r="731" spans="13:13" x14ac:dyDescent="0.5">
      <c r="M731" s="2" t="s">
        <v>4</v>
      </c>
    </row>
    <row r="732" spans="13:13" x14ac:dyDescent="0.5">
      <c r="M732" s="2" t="s">
        <v>4</v>
      </c>
    </row>
    <row r="733" spans="13:13" x14ac:dyDescent="0.5">
      <c r="M733" s="2" t="s">
        <v>4</v>
      </c>
    </row>
    <row r="734" spans="13:13" x14ac:dyDescent="0.5">
      <c r="M734" s="2" t="s">
        <v>4</v>
      </c>
    </row>
    <row r="735" spans="13:13" x14ac:dyDescent="0.5">
      <c r="M735" s="2" t="s">
        <v>4</v>
      </c>
    </row>
    <row r="736" spans="13:13" x14ac:dyDescent="0.5">
      <c r="M736" s="2" t="s">
        <v>4</v>
      </c>
    </row>
    <row r="737" spans="13:13" x14ac:dyDescent="0.5">
      <c r="M737" s="2" t="s">
        <v>4</v>
      </c>
    </row>
    <row r="738" spans="13:13" x14ac:dyDescent="0.5">
      <c r="M738" s="2" t="s">
        <v>4</v>
      </c>
    </row>
    <row r="739" spans="13:13" x14ac:dyDescent="0.5">
      <c r="M739" s="2" t="s">
        <v>4</v>
      </c>
    </row>
    <row r="740" spans="13:13" x14ac:dyDescent="0.5">
      <c r="M740" s="2" t="s">
        <v>4</v>
      </c>
    </row>
    <row r="741" spans="13:13" x14ac:dyDescent="0.5">
      <c r="M741" s="2" t="s">
        <v>4</v>
      </c>
    </row>
    <row r="742" spans="13:13" x14ac:dyDescent="0.5">
      <c r="M742" s="2" t="s">
        <v>4</v>
      </c>
    </row>
    <row r="743" spans="13:13" x14ac:dyDescent="0.5">
      <c r="M743" s="2" t="s">
        <v>4</v>
      </c>
    </row>
    <row r="744" spans="13:13" x14ac:dyDescent="0.5">
      <c r="M744" s="2" t="s">
        <v>4</v>
      </c>
    </row>
    <row r="745" spans="13:13" x14ac:dyDescent="0.5">
      <c r="M745" s="2" t="s">
        <v>4</v>
      </c>
    </row>
    <row r="746" spans="13:13" x14ac:dyDescent="0.5">
      <c r="M746" s="2" t="s">
        <v>4</v>
      </c>
    </row>
    <row r="747" spans="13:13" x14ac:dyDescent="0.5">
      <c r="M747" s="2" t="s">
        <v>4</v>
      </c>
    </row>
    <row r="748" spans="13:13" x14ac:dyDescent="0.5">
      <c r="M748" s="2" t="s">
        <v>4</v>
      </c>
    </row>
    <row r="749" spans="13:13" x14ac:dyDescent="0.5">
      <c r="M749" s="2" t="s">
        <v>4</v>
      </c>
    </row>
    <row r="750" spans="13:13" x14ac:dyDescent="0.5">
      <c r="M750" s="2" t="s">
        <v>4</v>
      </c>
    </row>
    <row r="751" spans="13:13" x14ac:dyDescent="0.5">
      <c r="M751" s="2" t="s">
        <v>4</v>
      </c>
    </row>
    <row r="752" spans="13:13" x14ac:dyDescent="0.5">
      <c r="M752" s="2" t="s">
        <v>4</v>
      </c>
    </row>
    <row r="753" spans="13:13" x14ac:dyDescent="0.5">
      <c r="M753" s="2" t="s">
        <v>4</v>
      </c>
    </row>
    <row r="754" spans="13:13" x14ac:dyDescent="0.5">
      <c r="M754" s="2" t="s">
        <v>4</v>
      </c>
    </row>
    <row r="755" spans="13:13" x14ac:dyDescent="0.5">
      <c r="M755" s="2" t="s">
        <v>4</v>
      </c>
    </row>
    <row r="756" spans="13:13" x14ac:dyDescent="0.5">
      <c r="M756" s="2" t="s">
        <v>4</v>
      </c>
    </row>
    <row r="757" spans="13:13" x14ac:dyDescent="0.5">
      <c r="M757" s="2" t="s">
        <v>4</v>
      </c>
    </row>
    <row r="758" spans="13:13" x14ac:dyDescent="0.5">
      <c r="M758" s="2" t="s">
        <v>4</v>
      </c>
    </row>
    <row r="759" spans="13:13" x14ac:dyDescent="0.5">
      <c r="M759" s="2" t="s">
        <v>4</v>
      </c>
    </row>
    <row r="760" spans="13:13" x14ac:dyDescent="0.5">
      <c r="M760" s="2" t="s">
        <v>4</v>
      </c>
    </row>
    <row r="761" spans="13:13" x14ac:dyDescent="0.5">
      <c r="M761" s="2" t="s">
        <v>4</v>
      </c>
    </row>
    <row r="762" spans="13:13" x14ac:dyDescent="0.5">
      <c r="M762" s="2" t="s">
        <v>4</v>
      </c>
    </row>
    <row r="763" spans="13:13" x14ac:dyDescent="0.5">
      <c r="M763" s="2" t="s">
        <v>4</v>
      </c>
    </row>
    <row r="764" spans="13:13" x14ac:dyDescent="0.5">
      <c r="M764" s="2" t="s">
        <v>4</v>
      </c>
    </row>
    <row r="765" spans="13:13" x14ac:dyDescent="0.5">
      <c r="M765" s="2" t="s">
        <v>4</v>
      </c>
    </row>
    <row r="766" spans="13:13" x14ac:dyDescent="0.5">
      <c r="M766" s="2" t="s">
        <v>4</v>
      </c>
    </row>
    <row r="767" spans="13:13" x14ac:dyDescent="0.5">
      <c r="M767" s="2" t="s">
        <v>4</v>
      </c>
    </row>
    <row r="768" spans="13:13" x14ac:dyDescent="0.5">
      <c r="M768" s="2" t="s">
        <v>4</v>
      </c>
    </row>
    <row r="769" spans="13:13" x14ac:dyDescent="0.5">
      <c r="M769" s="2" t="s">
        <v>4</v>
      </c>
    </row>
    <row r="770" spans="13:13" x14ac:dyDescent="0.5">
      <c r="M770" s="2" t="s">
        <v>4</v>
      </c>
    </row>
    <row r="771" spans="13:13" x14ac:dyDescent="0.5">
      <c r="M771" s="2" t="s">
        <v>4</v>
      </c>
    </row>
    <row r="772" spans="13:13" x14ac:dyDescent="0.5">
      <c r="M772" s="2" t="s">
        <v>4</v>
      </c>
    </row>
    <row r="773" spans="13:13" x14ac:dyDescent="0.5">
      <c r="M773" s="2" t="s">
        <v>4</v>
      </c>
    </row>
    <row r="774" spans="13:13" x14ac:dyDescent="0.5">
      <c r="M774" s="2" t="s">
        <v>4</v>
      </c>
    </row>
    <row r="775" spans="13:13" x14ac:dyDescent="0.5">
      <c r="M775" s="2" t="s">
        <v>4</v>
      </c>
    </row>
    <row r="776" spans="13:13" x14ac:dyDescent="0.5">
      <c r="M776" s="2" t="s">
        <v>4</v>
      </c>
    </row>
    <row r="777" spans="13:13" x14ac:dyDescent="0.5">
      <c r="M777" s="2" t="s">
        <v>4</v>
      </c>
    </row>
    <row r="778" spans="13:13" x14ac:dyDescent="0.5">
      <c r="M778" s="2" t="s">
        <v>4</v>
      </c>
    </row>
    <row r="779" spans="13:13" x14ac:dyDescent="0.5">
      <c r="M779" s="2" t="s">
        <v>4</v>
      </c>
    </row>
    <row r="780" spans="13:13" x14ac:dyDescent="0.5">
      <c r="M780" s="2" t="s">
        <v>4</v>
      </c>
    </row>
    <row r="781" spans="13:13" x14ac:dyDescent="0.5">
      <c r="M781" s="2" t="s">
        <v>4</v>
      </c>
    </row>
    <row r="782" spans="13:13" x14ac:dyDescent="0.5">
      <c r="M782" s="2" t="s">
        <v>4</v>
      </c>
    </row>
    <row r="783" spans="13:13" x14ac:dyDescent="0.5">
      <c r="M783" s="2" t="s">
        <v>4</v>
      </c>
    </row>
    <row r="784" spans="13:13" x14ac:dyDescent="0.5">
      <c r="M784" s="2" t="s">
        <v>4</v>
      </c>
    </row>
    <row r="785" spans="13:13" x14ac:dyDescent="0.5">
      <c r="M785" s="2" t="s">
        <v>4</v>
      </c>
    </row>
    <row r="786" spans="13:13" x14ac:dyDescent="0.5">
      <c r="M786" s="2" t="s">
        <v>4</v>
      </c>
    </row>
    <row r="787" spans="13:13" x14ac:dyDescent="0.5">
      <c r="M787" s="2" t="s">
        <v>4</v>
      </c>
    </row>
    <row r="788" spans="13:13" x14ac:dyDescent="0.5">
      <c r="M788" s="2" t="s">
        <v>4</v>
      </c>
    </row>
    <row r="789" spans="13:13" x14ac:dyDescent="0.5">
      <c r="M789" s="2" t="s">
        <v>4</v>
      </c>
    </row>
    <row r="790" spans="13:13" x14ac:dyDescent="0.5">
      <c r="M790" s="2" t="s">
        <v>4</v>
      </c>
    </row>
    <row r="791" spans="13:13" x14ac:dyDescent="0.5">
      <c r="M791" s="2" t="s">
        <v>4</v>
      </c>
    </row>
    <row r="792" spans="13:13" x14ac:dyDescent="0.5">
      <c r="M792" s="2" t="s">
        <v>4</v>
      </c>
    </row>
    <row r="793" spans="13:13" x14ac:dyDescent="0.5">
      <c r="M793" s="2" t="s">
        <v>4</v>
      </c>
    </row>
    <row r="794" spans="13:13" x14ac:dyDescent="0.5">
      <c r="M794" s="2" t="s">
        <v>4</v>
      </c>
    </row>
    <row r="795" spans="13:13" x14ac:dyDescent="0.5">
      <c r="M795" s="2" t="s">
        <v>4</v>
      </c>
    </row>
    <row r="796" spans="13:13" x14ac:dyDescent="0.5">
      <c r="M796" s="2" t="s">
        <v>4</v>
      </c>
    </row>
    <row r="797" spans="13:13" x14ac:dyDescent="0.5">
      <c r="M797" s="2" t="s">
        <v>4</v>
      </c>
    </row>
    <row r="798" spans="13:13" x14ac:dyDescent="0.5">
      <c r="M798" s="2" t="s">
        <v>4</v>
      </c>
    </row>
    <row r="799" spans="13:13" x14ac:dyDescent="0.5">
      <c r="M799" s="2" t="s">
        <v>4</v>
      </c>
    </row>
    <row r="800" spans="13:13" x14ac:dyDescent="0.5">
      <c r="M800" s="2" t="s">
        <v>4</v>
      </c>
    </row>
    <row r="801" spans="13:13" x14ac:dyDescent="0.5">
      <c r="M801" s="2" t="s">
        <v>4</v>
      </c>
    </row>
    <row r="802" spans="13:13" x14ac:dyDescent="0.5">
      <c r="M802" s="2" t="s">
        <v>4</v>
      </c>
    </row>
    <row r="803" spans="13:13" x14ac:dyDescent="0.5">
      <c r="M803" s="2" t="s">
        <v>4</v>
      </c>
    </row>
    <row r="804" spans="13:13" x14ac:dyDescent="0.5">
      <c r="M804" s="2" t="s">
        <v>4</v>
      </c>
    </row>
    <row r="805" spans="13:13" x14ac:dyDescent="0.5">
      <c r="M805" s="2" t="s">
        <v>4</v>
      </c>
    </row>
    <row r="806" spans="13:13" x14ac:dyDescent="0.5">
      <c r="M806" s="2" t="s">
        <v>4</v>
      </c>
    </row>
    <row r="807" spans="13:13" x14ac:dyDescent="0.5">
      <c r="M807" s="2" t="s">
        <v>4</v>
      </c>
    </row>
    <row r="808" spans="13:13" x14ac:dyDescent="0.5">
      <c r="M808" s="2" t="s">
        <v>4</v>
      </c>
    </row>
    <row r="809" spans="13:13" x14ac:dyDescent="0.5">
      <c r="M809" s="2" t="s">
        <v>4</v>
      </c>
    </row>
    <row r="810" spans="13:13" x14ac:dyDescent="0.5">
      <c r="M810" s="2" t="s">
        <v>4</v>
      </c>
    </row>
    <row r="811" spans="13:13" x14ac:dyDescent="0.5">
      <c r="M811" s="2" t="s">
        <v>4</v>
      </c>
    </row>
    <row r="812" spans="13:13" x14ac:dyDescent="0.5">
      <c r="M812" s="2" t="s">
        <v>4</v>
      </c>
    </row>
    <row r="813" spans="13:13" x14ac:dyDescent="0.5">
      <c r="M813" s="2" t="s">
        <v>4</v>
      </c>
    </row>
    <row r="814" spans="13:13" x14ac:dyDescent="0.5">
      <c r="M814" s="2" t="s">
        <v>4</v>
      </c>
    </row>
    <row r="815" spans="13:13" x14ac:dyDescent="0.5">
      <c r="M815" s="2" t="s">
        <v>4</v>
      </c>
    </row>
    <row r="816" spans="13:13" x14ac:dyDescent="0.5">
      <c r="M816" s="2" t="s">
        <v>4</v>
      </c>
    </row>
    <row r="817" spans="13:13" x14ac:dyDescent="0.5">
      <c r="M817" s="2" t="s">
        <v>4</v>
      </c>
    </row>
    <row r="818" spans="13:13" x14ac:dyDescent="0.5">
      <c r="M818" s="2" t="s">
        <v>4</v>
      </c>
    </row>
    <row r="819" spans="13:13" x14ac:dyDescent="0.5">
      <c r="M819" s="2" t="s">
        <v>4</v>
      </c>
    </row>
    <row r="820" spans="13:13" x14ac:dyDescent="0.5">
      <c r="M820" s="2" t="s">
        <v>4</v>
      </c>
    </row>
    <row r="821" spans="13:13" x14ac:dyDescent="0.5">
      <c r="M821" s="2" t="s">
        <v>4</v>
      </c>
    </row>
    <row r="822" spans="13:13" x14ac:dyDescent="0.5">
      <c r="M822" s="2" t="s">
        <v>4</v>
      </c>
    </row>
    <row r="823" spans="13:13" x14ac:dyDescent="0.5">
      <c r="M823" s="2" t="s">
        <v>4</v>
      </c>
    </row>
    <row r="824" spans="13:13" x14ac:dyDescent="0.5">
      <c r="M824" s="2" t="s">
        <v>4</v>
      </c>
    </row>
    <row r="825" spans="13:13" x14ac:dyDescent="0.5">
      <c r="M825" s="2" t="s">
        <v>4</v>
      </c>
    </row>
    <row r="826" spans="13:13" x14ac:dyDescent="0.5">
      <c r="M826" s="2" t="s">
        <v>4</v>
      </c>
    </row>
    <row r="827" spans="13:13" x14ac:dyDescent="0.5">
      <c r="M827" s="2" t="s">
        <v>4</v>
      </c>
    </row>
    <row r="828" spans="13:13" x14ac:dyDescent="0.5">
      <c r="M828" s="2" t="s">
        <v>4</v>
      </c>
    </row>
    <row r="829" spans="13:13" x14ac:dyDescent="0.5">
      <c r="M829" s="2" t="s">
        <v>4</v>
      </c>
    </row>
    <row r="830" spans="13:13" x14ac:dyDescent="0.5">
      <c r="M830" s="2" t="s">
        <v>4</v>
      </c>
    </row>
    <row r="831" spans="13:13" x14ac:dyDescent="0.5">
      <c r="M831" s="2" t="s">
        <v>4</v>
      </c>
    </row>
    <row r="832" spans="13:13" x14ac:dyDescent="0.5">
      <c r="M832" s="2" t="s">
        <v>4</v>
      </c>
    </row>
    <row r="833" spans="13:13" x14ac:dyDescent="0.5">
      <c r="M833" s="2" t="s">
        <v>4</v>
      </c>
    </row>
    <row r="834" spans="13:13" x14ac:dyDescent="0.5">
      <c r="M834" s="2" t="s">
        <v>4</v>
      </c>
    </row>
    <row r="835" spans="13:13" x14ac:dyDescent="0.5">
      <c r="M835" s="2" t="s">
        <v>4</v>
      </c>
    </row>
    <row r="836" spans="13:13" x14ac:dyDescent="0.5">
      <c r="M836" s="2" t="s">
        <v>4</v>
      </c>
    </row>
    <row r="837" spans="13:13" x14ac:dyDescent="0.5">
      <c r="M837" s="2" t="s">
        <v>4</v>
      </c>
    </row>
    <row r="838" spans="13:13" x14ac:dyDescent="0.5">
      <c r="M838" s="2" t="s">
        <v>4</v>
      </c>
    </row>
    <row r="839" spans="13:13" x14ac:dyDescent="0.5">
      <c r="M839" s="2" t="s">
        <v>4</v>
      </c>
    </row>
    <row r="840" spans="13:13" x14ac:dyDescent="0.5">
      <c r="M840" s="2" t="s">
        <v>4</v>
      </c>
    </row>
    <row r="841" spans="13:13" x14ac:dyDescent="0.5">
      <c r="M841" s="2" t="s">
        <v>4</v>
      </c>
    </row>
    <row r="842" spans="13:13" x14ac:dyDescent="0.5">
      <c r="M842" s="2" t="s">
        <v>4</v>
      </c>
    </row>
    <row r="843" spans="13:13" x14ac:dyDescent="0.5">
      <c r="M843" s="2" t="s">
        <v>4</v>
      </c>
    </row>
    <row r="844" spans="13:13" x14ac:dyDescent="0.5">
      <c r="M844" s="2" t="s">
        <v>4</v>
      </c>
    </row>
    <row r="845" spans="13:13" x14ac:dyDescent="0.5">
      <c r="M845" s="2" t="s">
        <v>4</v>
      </c>
    </row>
    <row r="846" spans="13:13" x14ac:dyDescent="0.5">
      <c r="M846" s="2" t="s">
        <v>4</v>
      </c>
    </row>
    <row r="847" spans="13:13" x14ac:dyDescent="0.5">
      <c r="M847" s="2" t="s">
        <v>4</v>
      </c>
    </row>
    <row r="848" spans="13:13" x14ac:dyDescent="0.5">
      <c r="M848" s="2" t="s">
        <v>4</v>
      </c>
    </row>
    <row r="849" spans="13:13" x14ac:dyDescent="0.5">
      <c r="M849" s="2" t="s">
        <v>4</v>
      </c>
    </row>
    <row r="850" spans="13:13" x14ac:dyDescent="0.5">
      <c r="M850" s="2" t="s">
        <v>4</v>
      </c>
    </row>
    <row r="851" spans="13:13" x14ac:dyDescent="0.5">
      <c r="M851" s="2" t="s">
        <v>4</v>
      </c>
    </row>
    <row r="852" spans="13:13" x14ac:dyDescent="0.5">
      <c r="M852" s="2" t="s">
        <v>4</v>
      </c>
    </row>
    <row r="853" spans="13:13" x14ac:dyDescent="0.5">
      <c r="M853" s="2" t="s">
        <v>4</v>
      </c>
    </row>
    <row r="854" spans="13:13" x14ac:dyDescent="0.5">
      <c r="M854" s="2" t="s">
        <v>4</v>
      </c>
    </row>
    <row r="855" spans="13:13" x14ac:dyDescent="0.5">
      <c r="M855" s="2" t="s">
        <v>4</v>
      </c>
    </row>
    <row r="856" spans="13:13" x14ac:dyDescent="0.5">
      <c r="M856" s="2" t="s">
        <v>4</v>
      </c>
    </row>
    <row r="857" spans="13:13" x14ac:dyDescent="0.5">
      <c r="M857" s="2" t="s">
        <v>4</v>
      </c>
    </row>
    <row r="858" spans="13:13" x14ac:dyDescent="0.5">
      <c r="M858" s="2" t="s">
        <v>4</v>
      </c>
    </row>
    <row r="859" spans="13:13" x14ac:dyDescent="0.5">
      <c r="M859" s="2" t="s">
        <v>4</v>
      </c>
    </row>
    <row r="860" spans="13:13" x14ac:dyDescent="0.5">
      <c r="M860" s="2" t="s">
        <v>4</v>
      </c>
    </row>
    <row r="861" spans="13:13" x14ac:dyDescent="0.5">
      <c r="M861" s="2" t="s">
        <v>4</v>
      </c>
    </row>
    <row r="862" spans="13:13" x14ac:dyDescent="0.5">
      <c r="M862" s="2" t="s">
        <v>4</v>
      </c>
    </row>
    <row r="863" spans="13:13" x14ac:dyDescent="0.5">
      <c r="M863" s="2" t="s">
        <v>4</v>
      </c>
    </row>
    <row r="864" spans="13:13" x14ac:dyDescent="0.5">
      <c r="M864" s="2" t="s">
        <v>4</v>
      </c>
    </row>
    <row r="865" spans="13:13" x14ac:dyDescent="0.5">
      <c r="M865" s="2" t="s">
        <v>4</v>
      </c>
    </row>
    <row r="866" spans="13:13" x14ac:dyDescent="0.5">
      <c r="M866" s="2" t="s">
        <v>4</v>
      </c>
    </row>
    <row r="867" spans="13:13" x14ac:dyDescent="0.5">
      <c r="M867" s="2" t="s">
        <v>4</v>
      </c>
    </row>
    <row r="868" spans="13:13" x14ac:dyDescent="0.5">
      <c r="M868" s="2" t="s">
        <v>4</v>
      </c>
    </row>
    <row r="869" spans="13:13" x14ac:dyDescent="0.5">
      <c r="M869" s="2" t="s">
        <v>4</v>
      </c>
    </row>
    <row r="870" spans="13:13" x14ac:dyDescent="0.5">
      <c r="M870" s="2" t="s">
        <v>4</v>
      </c>
    </row>
    <row r="871" spans="13:13" x14ac:dyDescent="0.5">
      <c r="M871" s="2" t="s">
        <v>4</v>
      </c>
    </row>
    <row r="872" spans="13:13" x14ac:dyDescent="0.5">
      <c r="M872" s="2" t="s">
        <v>4</v>
      </c>
    </row>
    <row r="873" spans="13:13" x14ac:dyDescent="0.5">
      <c r="M873" s="2" t="s">
        <v>4</v>
      </c>
    </row>
    <row r="874" spans="13:13" x14ac:dyDescent="0.5">
      <c r="M874" s="2" t="s">
        <v>4</v>
      </c>
    </row>
    <row r="875" spans="13:13" x14ac:dyDescent="0.5">
      <c r="M875" s="2" t="s">
        <v>4</v>
      </c>
    </row>
    <row r="876" spans="13:13" x14ac:dyDescent="0.5">
      <c r="M876" s="2" t="s">
        <v>4</v>
      </c>
    </row>
    <row r="877" spans="13:13" x14ac:dyDescent="0.5">
      <c r="M877" s="2" t="s">
        <v>4</v>
      </c>
    </row>
    <row r="878" spans="13:13" x14ac:dyDescent="0.5">
      <c r="M878" s="2" t="s">
        <v>4</v>
      </c>
    </row>
    <row r="879" spans="13:13" x14ac:dyDescent="0.5">
      <c r="M879" s="2" t="s">
        <v>4</v>
      </c>
    </row>
    <row r="880" spans="13:13" x14ac:dyDescent="0.5">
      <c r="M880" s="2" t="s">
        <v>4</v>
      </c>
    </row>
    <row r="881" spans="13:13" x14ac:dyDescent="0.5">
      <c r="M881" s="2" t="s">
        <v>4</v>
      </c>
    </row>
    <row r="882" spans="13:13" x14ac:dyDescent="0.5">
      <c r="M882" s="2" t="s">
        <v>4</v>
      </c>
    </row>
    <row r="883" spans="13:13" x14ac:dyDescent="0.5">
      <c r="M883" s="2" t="s">
        <v>4</v>
      </c>
    </row>
    <row r="884" spans="13:13" x14ac:dyDescent="0.5">
      <c r="M884" s="2" t="s">
        <v>4</v>
      </c>
    </row>
    <row r="885" spans="13:13" x14ac:dyDescent="0.5">
      <c r="M885" s="2" t="s">
        <v>4</v>
      </c>
    </row>
    <row r="886" spans="13:13" x14ac:dyDescent="0.5">
      <c r="M886" s="2" t="s">
        <v>4</v>
      </c>
    </row>
    <row r="887" spans="13:13" x14ac:dyDescent="0.5">
      <c r="M887" s="2" t="s">
        <v>4</v>
      </c>
    </row>
    <row r="888" spans="13:13" x14ac:dyDescent="0.5">
      <c r="M888" s="2" t="s">
        <v>4</v>
      </c>
    </row>
    <row r="889" spans="13:13" x14ac:dyDescent="0.5">
      <c r="M889" s="2" t="s">
        <v>4</v>
      </c>
    </row>
    <row r="890" spans="13:13" x14ac:dyDescent="0.5">
      <c r="M890" s="2" t="s">
        <v>4</v>
      </c>
    </row>
    <row r="891" spans="13:13" x14ac:dyDescent="0.5">
      <c r="M891" s="2" t="s">
        <v>4</v>
      </c>
    </row>
    <row r="892" spans="13:13" x14ac:dyDescent="0.5">
      <c r="M892" s="2" t="s">
        <v>4</v>
      </c>
    </row>
    <row r="893" spans="13:13" x14ac:dyDescent="0.5">
      <c r="M893" s="2" t="s">
        <v>4</v>
      </c>
    </row>
    <row r="894" spans="13:13" x14ac:dyDescent="0.5">
      <c r="M894" s="2" t="s">
        <v>4</v>
      </c>
    </row>
    <row r="895" spans="13:13" x14ac:dyDescent="0.5">
      <c r="M895" s="2" t="s">
        <v>4</v>
      </c>
    </row>
    <row r="896" spans="13:13" x14ac:dyDescent="0.5">
      <c r="M896" s="2" t="s">
        <v>4</v>
      </c>
    </row>
    <row r="897" spans="13:13" x14ac:dyDescent="0.5">
      <c r="M897" s="2" t="s">
        <v>4</v>
      </c>
    </row>
    <row r="898" spans="13:13" x14ac:dyDescent="0.5">
      <c r="M898" s="2" t="s">
        <v>4</v>
      </c>
    </row>
    <row r="899" spans="13:13" x14ac:dyDescent="0.5">
      <c r="M899" s="2" t="s">
        <v>4</v>
      </c>
    </row>
    <row r="900" spans="13:13" x14ac:dyDescent="0.5">
      <c r="M900" s="2" t="s">
        <v>4</v>
      </c>
    </row>
    <row r="901" spans="13:13" x14ac:dyDescent="0.5">
      <c r="M901" s="2" t="s">
        <v>4</v>
      </c>
    </row>
    <row r="902" spans="13:13" x14ac:dyDescent="0.5">
      <c r="M902" s="2" t="s">
        <v>4</v>
      </c>
    </row>
    <row r="903" spans="13:13" x14ac:dyDescent="0.5">
      <c r="M903" s="2" t="s">
        <v>4</v>
      </c>
    </row>
    <row r="904" spans="13:13" x14ac:dyDescent="0.5">
      <c r="M904" s="2" t="s">
        <v>4</v>
      </c>
    </row>
    <row r="905" spans="13:13" x14ac:dyDescent="0.5">
      <c r="M905" s="2" t="s">
        <v>4</v>
      </c>
    </row>
    <row r="906" spans="13:13" x14ac:dyDescent="0.5">
      <c r="M906" s="2" t="s">
        <v>4</v>
      </c>
    </row>
    <row r="907" spans="13:13" x14ac:dyDescent="0.5">
      <c r="M907" s="2" t="s">
        <v>4</v>
      </c>
    </row>
    <row r="908" spans="13:13" x14ac:dyDescent="0.5">
      <c r="M908" s="2" t="s">
        <v>4</v>
      </c>
    </row>
    <row r="909" spans="13:13" x14ac:dyDescent="0.5">
      <c r="M909" s="2" t="s">
        <v>4</v>
      </c>
    </row>
    <row r="910" spans="13:13" x14ac:dyDescent="0.5">
      <c r="M910" s="2" t="s">
        <v>4</v>
      </c>
    </row>
    <row r="911" spans="13:13" x14ac:dyDescent="0.5">
      <c r="M911" s="2" t="s">
        <v>4</v>
      </c>
    </row>
    <row r="912" spans="13:13" x14ac:dyDescent="0.5">
      <c r="M912" s="2" t="s">
        <v>4</v>
      </c>
    </row>
    <row r="913" spans="13:13" x14ac:dyDescent="0.5">
      <c r="M913" s="2" t="s">
        <v>4</v>
      </c>
    </row>
    <row r="914" spans="13:13" x14ac:dyDescent="0.5">
      <c r="M914" s="2" t="s">
        <v>4</v>
      </c>
    </row>
    <row r="915" spans="13:13" x14ac:dyDescent="0.5">
      <c r="M915" s="2" t="s">
        <v>4</v>
      </c>
    </row>
    <row r="916" spans="13:13" x14ac:dyDescent="0.5">
      <c r="M916" s="2" t="s">
        <v>4</v>
      </c>
    </row>
    <row r="917" spans="13:13" x14ac:dyDescent="0.5">
      <c r="M917" s="2" t="s">
        <v>4</v>
      </c>
    </row>
    <row r="918" spans="13:13" x14ac:dyDescent="0.5">
      <c r="M918" s="2" t="s">
        <v>4</v>
      </c>
    </row>
    <row r="919" spans="13:13" x14ac:dyDescent="0.5">
      <c r="M919" s="2" t="s">
        <v>4</v>
      </c>
    </row>
    <row r="920" spans="13:13" x14ac:dyDescent="0.5">
      <c r="M920" s="2" t="s">
        <v>4</v>
      </c>
    </row>
    <row r="921" spans="13:13" x14ac:dyDescent="0.5">
      <c r="M921" s="2" t="s">
        <v>4</v>
      </c>
    </row>
    <row r="922" spans="13:13" x14ac:dyDescent="0.5">
      <c r="M922" s="2" t="s">
        <v>4</v>
      </c>
    </row>
    <row r="923" spans="13:13" x14ac:dyDescent="0.5">
      <c r="M923" s="2" t="s">
        <v>4</v>
      </c>
    </row>
    <row r="924" spans="13:13" x14ac:dyDescent="0.5">
      <c r="M924" s="2" t="s">
        <v>4</v>
      </c>
    </row>
    <row r="925" spans="13:13" x14ac:dyDescent="0.5">
      <c r="M925" s="2" t="s">
        <v>4</v>
      </c>
    </row>
    <row r="926" spans="13:13" x14ac:dyDescent="0.5">
      <c r="M926" s="2" t="s">
        <v>4</v>
      </c>
    </row>
    <row r="927" spans="13:13" x14ac:dyDescent="0.5">
      <c r="M927" s="2" t="s">
        <v>4</v>
      </c>
    </row>
    <row r="928" spans="13:13" x14ac:dyDescent="0.5">
      <c r="M928" s="2" t="s">
        <v>4</v>
      </c>
    </row>
    <row r="929" spans="13:13" x14ac:dyDescent="0.5">
      <c r="M929" s="2" t="s">
        <v>4</v>
      </c>
    </row>
    <row r="930" spans="13:13" x14ac:dyDescent="0.5">
      <c r="M930" s="2" t="s">
        <v>4</v>
      </c>
    </row>
    <row r="931" spans="13:13" x14ac:dyDescent="0.5">
      <c r="M931" s="2" t="s">
        <v>4</v>
      </c>
    </row>
    <row r="932" spans="13:13" x14ac:dyDescent="0.5">
      <c r="M932" s="2" t="s">
        <v>4</v>
      </c>
    </row>
    <row r="933" spans="13:13" x14ac:dyDescent="0.5">
      <c r="M933" s="2" t="s">
        <v>4</v>
      </c>
    </row>
    <row r="934" spans="13:13" x14ac:dyDescent="0.5">
      <c r="M934" s="2" t="s">
        <v>4</v>
      </c>
    </row>
    <row r="935" spans="13:13" x14ac:dyDescent="0.5">
      <c r="M935" s="2" t="s">
        <v>4</v>
      </c>
    </row>
    <row r="936" spans="13:13" x14ac:dyDescent="0.5">
      <c r="M936" s="2" t="s">
        <v>4</v>
      </c>
    </row>
    <row r="937" spans="13:13" x14ac:dyDescent="0.5">
      <c r="M937" s="2" t="s">
        <v>4</v>
      </c>
    </row>
    <row r="938" spans="13:13" x14ac:dyDescent="0.5">
      <c r="M938" s="2" t="s">
        <v>4</v>
      </c>
    </row>
    <row r="939" spans="13:13" x14ac:dyDescent="0.5">
      <c r="M939" s="2" t="s">
        <v>4</v>
      </c>
    </row>
    <row r="940" spans="13:13" x14ac:dyDescent="0.5">
      <c r="M940" s="2" t="s">
        <v>4</v>
      </c>
    </row>
    <row r="941" spans="13:13" x14ac:dyDescent="0.5">
      <c r="M941" s="2" t="s">
        <v>4</v>
      </c>
    </row>
    <row r="942" spans="13:13" x14ac:dyDescent="0.5">
      <c r="M942" s="2" t="s">
        <v>4</v>
      </c>
    </row>
    <row r="943" spans="13:13" x14ac:dyDescent="0.5">
      <c r="M943" s="2" t="s">
        <v>4</v>
      </c>
    </row>
    <row r="944" spans="13:13" x14ac:dyDescent="0.5">
      <c r="M944" s="2" t="s">
        <v>4</v>
      </c>
    </row>
    <row r="945" spans="13:13" x14ac:dyDescent="0.5">
      <c r="M945" s="2" t="s">
        <v>4</v>
      </c>
    </row>
    <row r="946" spans="13:13" x14ac:dyDescent="0.5">
      <c r="M946" s="2" t="s">
        <v>4</v>
      </c>
    </row>
    <row r="947" spans="13:13" x14ac:dyDescent="0.5">
      <c r="M947" s="2" t="s">
        <v>4</v>
      </c>
    </row>
    <row r="948" spans="13:13" x14ac:dyDescent="0.5">
      <c r="M948" s="2" t="s">
        <v>4</v>
      </c>
    </row>
    <row r="949" spans="13:13" x14ac:dyDescent="0.5">
      <c r="M949" s="2" t="s">
        <v>4</v>
      </c>
    </row>
    <row r="950" spans="13:13" x14ac:dyDescent="0.5">
      <c r="M950" s="2" t="s">
        <v>4</v>
      </c>
    </row>
    <row r="951" spans="13:13" x14ac:dyDescent="0.5">
      <c r="M951" s="2" t="s">
        <v>4</v>
      </c>
    </row>
    <row r="952" spans="13:13" x14ac:dyDescent="0.5">
      <c r="M952" s="2" t="s">
        <v>4</v>
      </c>
    </row>
    <row r="953" spans="13:13" x14ac:dyDescent="0.5">
      <c r="M953" s="2" t="s">
        <v>4</v>
      </c>
    </row>
    <row r="954" spans="13:13" x14ac:dyDescent="0.5">
      <c r="M954" s="2" t="s">
        <v>4</v>
      </c>
    </row>
    <row r="955" spans="13:13" x14ac:dyDescent="0.5">
      <c r="M955" s="2" t="s">
        <v>4</v>
      </c>
    </row>
    <row r="956" spans="13:13" x14ac:dyDescent="0.5">
      <c r="M956" s="2" t="s">
        <v>4</v>
      </c>
    </row>
    <row r="957" spans="13:13" x14ac:dyDescent="0.5">
      <c r="M957" s="2" t="s">
        <v>4</v>
      </c>
    </row>
    <row r="958" spans="13:13" x14ac:dyDescent="0.5">
      <c r="M958" s="2" t="s">
        <v>4</v>
      </c>
    </row>
    <row r="959" spans="13:13" x14ac:dyDescent="0.5">
      <c r="M959" s="2" t="s">
        <v>4</v>
      </c>
    </row>
    <row r="960" spans="13:13" x14ac:dyDescent="0.5">
      <c r="M960" s="2" t="s">
        <v>4</v>
      </c>
    </row>
    <row r="961" spans="13:13" x14ac:dyDescent="0.5">
      <c r="M961" s="2" t="s">
        <v>4</v>
      </c>
    </row>
    <row r="962" spans="13:13" x14ac:dyDescent="0.5">
      <c r="M962" s="2" t="s">
        <v>4</v>
      </c>
    </row>
    <row r="963" spans="13:13" x14ac:dyDescent="0.5">
      <c r="M963" s="2" t="s">
        <v>4</v>
      </c>
    </row>
    <row r="964" spans="13:13" x14ac:dyDescent="0.5">
      <c r="M964" s="2" t="s">
        <v>4</v>
      </c>
    </row>
    <row r="965" spans="13:13" x14ac:dyDescent="0.5">
      <c r="M965" s="2" t="s">
        <v>4</v>
      </c>
    </row>
    <row r="966" spans="13:13" x14ac:dyDescent="0.5">
      <c r="M966" s="2" t="s">
        <v>4</v>
      </c>
    </row>
    <row r="967" spans="13:13" x14ac:dyDescent="0.5">
      <c r="M967" s="2" t="s">
        <v>4</v>
      </c>
    </row>
    <row r="968" spans="13:13" x14ac:dyDescent="0.5">
      <c r="M968" s="2" t="s">
        <v>4</v>
      </c>
    </row>
    <row r="969" spans="13:13" x14ac:dyDescent="0.5">
      <c r="M969" s="2" t="s">
        <v>4</v>
      </c>
    </row>
    <row r="970" spans="13:13" x14ac:dyDescent="0.5">
      <c r="M970" s="2" t="s">
        <v>4</v>
      </c>
    </row>
    <row r="971" spans="13:13" x14ac:dyDescent="0.5">
      <c r="M971" s="2" t="s">
        <v>4</v>
      </c>
    </row>
    <row r="972" spans="13:13" x14ac:dyDescent="0.5">
      <c r="M972" s="2" t="s">
        <v>4</v>
      </c>
    </row>
    <row r="973" spans="13:13" x14ac:dyDescent="0.5">
      <c r="M973" s="2" t="s">
        <v>4</v>
      </c>
    </row>
    <row r="974" spans="13:13" x14ac:dyDescent="0.5">
      <c r="M974" s="2" t="s">
        <v>4</v>
      </c>
    </row>
    <row r="975" spans="13:13" x14ac:dyDescent="0.5">
      <c r="M975" s="2" t="s">
        <v>4</v>
      </c>
    </row>
    <row r="976" spans="13:13" x14ac:dyDescent="0.5">
      <c r="M976" s="2" t="s">
        <v>4</v>
      </c>
    </row>
    <row r="977" spans="13:13" x14ac:dyDescent="0.5">
      <c r="M977" s="2" t="s">
        <v>4</v>
      </c>
    </row>
    <row r="978" spans="13:13" x14ac:dyDescent="0.5">
      <c r="M978" s="2" t="s">
        <v>4</v>
      </c>
    </row>
    <row r="979" spans="13:13" x14ac:dyDescent="0.5">
      <c r="M979" s="2" t="s">
        <v>4</v>
      </c>
    </row>
    <row r="980" spans="13:13" x14ac:dyDescent="0.5">
      <c r="M980" s="2" t="s">
        <v>4</v>
      </c>
    </row>
    <row r="981" spans="13:13" x14ac:dyDescent="0.5">
      <c r="M981" s="2" t="s">
        <v>4</v>
      </c>
    </row>
    <row r="982" spans="13:13" x14ac:dyDescent="0.5">
      <c r="M982" s="2" t="s">
        <v>4</v>
      </c>
    </row>
    <row r="983" spans="13:13" x14ac:dyDescent="0.5">
      <c r="M983" s="2" t="s">
        <v>4</v>
      </c>
    </row>
    <row r="984" spans="13:13" x14ac:dyDescent="0.5">
      <c r="M984" s="2" t="s">
        <v>4</v>
      </c>
    </row>
    <row r="985" spans="13:13" x14ac:dyDescent="0.5">
      <c r="M985" s="2" t="s">
        <v>4</v>
      </c>
    </row>
    <row r="986" spans="13:13" x14ac:dyDescent="0.5">
      <c r="M986" s="2" t="s">
        <v>4</v>
      </c>
    </row>
    <row r="987" spans="13:13" x14ac:dyDescent="0.5">
      <c r="M987" s="2" t="s">
        <v>4</v>
      </c>
    </row>
    <row r="988" spans="13:13" x14ac:dyDescent="0.5">
      <c r="M988" s="2" t="s">
        <v>4</v>
      </c>
    </row>
    <row r="989" spans="13:13" x14ac:dyDescent="0.5">
      <c r="M989" s="2" t="s">
        <v>4</v>
      </c>
    </row>
    <row r="990" spans="13:13" x14ac:dyDescent="0.5">
      <c r="M990" s="2" t="s">
        <v>4</v>
      </c>
    </row>
    <row r="991" spans="13:13" x14ac:dyDescent="0.5">
      <c r="M991" s="2" t="s">
        <v>4</v>
      </c>
    </row>
    <row r="992" spans="13:13" x14ac:dyDescent="0.5">
      <c r="M992" s="2" t="s">
        <v>4</v>
      </c>
    </row>
    <row r="993" spans="13:13" x14ac:dyDescent="0.5">
      <c r="M993" s="2" t="s">
        <v>4</v>
      </c>
    </row>
    <row r="994" spans="13:13" x14ac:dyDescent="0.5">
      <c r="M994" s="2" t="s">
        <v>4</v>
      </c>
    </row>
    <row r="995" spans="13:13" x14ac:dyDescent="0.5">
      <c r="M995" s="2" t="s">
        <v>4</v>
      </c>
    </row>
    <row r="996" spans="13:13" x14ac:dyDescent="0.5">
      <c r="M996" s="2" t="s">
        <v>4</v>
      </c>
    </row>
    <row r="997" spans="13:13" x14ac:dyDescent="0.5">
      <c r="M997" s="2" t="s">
        <v>4</v>
      </c>
    </row>
    <row r="998" spans="13:13" x14ac:dyDescent="0.5">
      <c r="M998" s="2" t="s">
        <v>4</v>
      </c>
    </row>
    <row r="999" spans="13:13" x14ac:dyDescent="0.5">
      <c r="M999" s="2" t="s">
        <v>4</v>
      </c>
    </row>
    <row r="1000" spans="13:13" x14ac:dyDescent="0.5">
      <c r="M1000" s="2" t="s">
        <v>4</v>
      </c>
    </row>
    <row r="1001" spans="13:13" x14ac:dyDescent="0.5">
      <c r="M1001" s="2" t="s">
        <v>4</v>
      </c>
    </row>
    <row r="1002" spans="13:13" x14ac:dyDescent="0.5">
      <c r="M1002" s="2" t="s">
        <v>4</v>
      </c>
    </row>
    <row r="1003" spans="13:13" x14ac:dyDescent="0.5">
      <c r="M1003" s="2" t="s">
        <v>4</v>
      </c>
    </row>
    <row r="1004" spans="13:13" x14ac:dyDescent="0.5">
      <c r="M1004" s="2" t="s">
        <v>4</v>
      </c>
    </row>
    <row r="1005" spans="13:13" x14ac:dyDescent="0.5">
      <c r="M1005" s="2" t="s">
        <v>4</v>
      </c>
    </row>
    <row r="1006" spans="13:13" x14ac:dyDescent="0.5">
      <c r="M1006" s="2" t="s">
        <v>4</v>
      </c>
    </row>
    <row r="1007" spans="13:13" x14ac:dyDescent="0.5">
      <c r="M1007" s="2" t="s">
        <v>4</v>
      </c>
    </row>
    <row r="1008" spans="13:13" x14ac:dyDescent="0.5">
      <c r="M1008" s="2" t="s">
        <v>4</v>
      </c>
    </row>
    <row r="1009" spans="13:13" x14ac:dyDescent="0.5">
      <c r="M1009" s="2" t="s">
        <v>4</v>
      </c>
    </row>
    <row r="1010" spans="13:13" x14ac:dyDescent="0.5">
      <c r="M1010" s="2" t="s">
        <v>4</v>
      </c>
    </row>
    <row r="1011" spans="13:13" x14ac:dyDescent="0.5">
      <c r="M1011" s="2" t="s">
        <v>4</v>
      </c>
    </row>
    <row r="1012" spans="13:13" x14ac:dyDescent="0.5">
      <c r="M1012" s="2" t="s">
        <v>4</v>
      </c>
    </row>
    <row r="1013" spans="13:13" x14ac:dyDescent="0.5">
      <c r="M1013" s="2" t="s">
        <v>4</v>
      </c>
    </row>
    <row r="1014" spans="13:13" x14ac:dyDescent="0.5">
      <c r="M1014" s="2" t="s">
        <v>4</v>
      </c>
    </row>
    <row r="1015" spans="13:13" x14ac:dyDescent="0.5">
      <c r="M1015" s="2" t="s">
        <v>4</v>
      </c>
    </row>
    <row r="1016" spans="13:13" x14ac:dyDescent="0.5">
      <c r="M1016" s="2" t="s">
        <v>4</v>
      </c>
    </row>
    <row r="1017" spans="13:13" x14ac:dyDescent="0.5">
      <c r="M1017" s="2" t="s">
        <v>4</v>
      </c>
    </row>
    <row r="1018" spans="13:13" x14ac:dyDescent="0.5">
      <c r="M1018" s="2" t="s">
        <v>4</v>
      </c>
    </row>
    <row r="1019" spans="13:13" x14ac:dyDescent="0.5">
      <c r="M1019" s="2" t="s">
        <v>4</v>
      </c>
    </row>
    <row r="1020" spans="13:13" x14ac:dyDescent="0.5">
      <c r="M1020" s="2" t="s">
        <v>4</v>
      </c>
    </row>
    <row r="1021" spans="13:13" x14ac:dyDescent="0.5">
      <c r="M1021" s="2" t="s">
        <v>4</v>
      </c>
    </row>
    <row r="1022" spans="13:13" x14ac:dyDescent="0.5">
      <c r="M1022" s="2" t="s">
        <v>4</v>
      </c>
    </row>
    <row r="1023" spans="13:13" x14ac:dyDescent="0.5">
      <c r="M1023" s="2" t="s">
        <v>4</v>
      </c>
    </row>
    <row r="1024" spans="13:13" x14ac:dyDescent="0.5">
      <c r="M1024" s="2" t="s">
        <v>4</v>
      </c>
    </row>
    <row r="1025" spans="13:13" x14ac:dyDescent="0.5">
      <c r="M1025" s="2" t="s">
        <v>4</v>
      </c>
    </row>
    <row r="1026" spans="13:13" x14ac:dyDescent="0.5">
      <c r="M1026" s="2" t="s">
        <v>4</v>
      </c>
    </row>
    <row r="1027" spans="13:13" x14ac:dyDescent="0.5">
      <c r="M1027" s="2" t="s">
        <v>4</v>
      </c>
    </row>
    <row r="1028" spans="13:13" x14ac:dyDescent="0.5">
      <c r="M1028" s="2" t="s">
        <v>4</v>
      </c>
    </row>
    <row r="1029" spans="13:13" x14ac:dyDescent="0.5">
      <c r="M1029" s="2" t="s">
        <v>4</v>
      </c>
    </row>
    <row r="1030" spans="13:13" x14ac:dyDescent="0.5">
      <c r="M1030" s="2" t="s">
        <v>4</v>
      </c>
    </row>
    <row r="1031" spans="13:13" x14ac:dyDescent="0.5">
      <c r="M1031" s="2" t="s">
        <v>4</v>
      </c>
    </row>
    <row r="1032" spans="13:13" x14ac:dyDescent="0.5">
      <c r="M1032" s="2" t="s">
        <v>4</v>
      </c>
    </row>
    <row r="1033" spans="13:13" x14ac:dyDescent="0.5">
      <c r="M1033" s="2" t="s">
        <v>4</v>
      </c>
    </row>
    <row r="1034" spans="13:13" x14ac:dyDescent="0.5">
      <c r="M1034" s="2" t="s">
        <v>4</v>
      </c>
    </row>
    <row r="1035" spans="13:13" x14ac:dyDescent="0.5">
      <c r="M1035" s="2" t="s">
        <v>4</v>
      </c>
    </row>
    <row r="1036" spans="13:13" x14ac:dyDescent="0.5">
      <c r="M1036" s="2" t="s">
        <v>4</v>
      </c>
    </row>
    <row r="1037" spans="13:13" x14ac:dyDescent="0.5">
      <c r="M1037" s="2" t="s">
        <v>4</v>
      </c>
    </row>
    <row r="1038" spans="13:13" x14ac:dyDescent="0.5">
      <c r="M1038" s="2" t="s">
        <v>4</v>
      </c>
    </row>
    <row r="1039" spans="13:13" x14ac:dyDescent="0.5">
      <c r="M1039" s="2" t="s">
        <v>4</v>
      </c>
    </row>
    <row r="1040" spans="13:13" x14ac:dyDescent="0.5">
      <c r="M1040" s="2" t="s">
        <v>4</v>
      </c>
    </row>
    <row r="1041" spans="13:13" x14ac:dyDescent="0.5">
      <c r="M1041" s="2" t="s">
        <v>4</v>
      </c>
    </row>
    <row r="1042" spans="13:13" x14ac:dyDescent="0.5">
      <c r="M1042" s="2" t="s">
        <v>4</v>
      </c>
    </row>
    <row r="1043" spans="13:13" x14ac:dyDescent="0.5">
      <c r="M1043" s="2" t="s">
        <v>4</v>
      </c>
    </row>
    <row r="1044" spans="13:13" x14ac:dyDescent="0.5">
      <c r="M1044" s="2" t="s">
        <v>4</v>
      </c>
    </row>
    <row r="1045" spans="13:13" x14ac:dyDescent="0.5">
      <c r="M1045" s="2" t="s">
        <v>4</v>
      </c>
    </row>
    <row r="1046" spans="13:13" x14ac:dyDescent="0.5">
      <c r="M1046" s="2" t="s">
        <v>4</v>
      </c>
    </row>
    <row r="1047" spans="13:13" x14ac:dyDescent="0.5">
      <c r="M1047" s="2" t="s">
        <v>4</v>
      </c>
    </row>
    <row r="1048" spans="13:13" x14ac:dyDescent="0.5">
      <c r="M1048" s="2" t="s">
        <v>4</v>
      </c>
    </row>
    <row r="1049" spans="13:13" x14ac:dyDescent="0.5">
      <c r="M1049" s="2" t="s">
        <v>4</v>
      </c>
    </row>
    <row r="1050" spans="13:13" x14ac:dyDescent="0.5">
      <c r="M1050" s="2" t="s">
        <v>4</v>
      </c>
    </row>
    <row r="1051" spans="13:13" x14ac:dyDescent="0.5">
      <c r="M1051" s="2" t="s">
        <v>4</v>
      </c>
    </row>
    <row r="1052" spans="13:13" x14ac:dyDescent="0.5">
      <c r="M1052" s="2" t="s">
        <v>4</v>
      </c>
    </row>
    <row r="1053" spans="13:13" x14ac:dyDescent="0.5">
      <c r="M1053" s="2" t="s">
        <v>4</v>
      </c>
    </row>
    <row r="1054" spans="13:13" x14ac:dyDescent="0.5">
      <c r="M1054" s="2" t="s">
        <v>4</v>
      </c>
    </row>
    <row r="1055" spans="13:13" x14ac:dyDescent="0.5">
      <c r="M1055" s="2" t="s">
        <v>4</v>
      </c>
    </row>
    <row r="1056" spans="13:13" x14ac:dyDescent="0.5">
      <c r="M1056" s="2" t="s">
        <v>4</v>
      </c>
    </row>
    <row r="1057" spans="13:13" x14ac:dyDescent="0.5">
      <c r="M1057" s="2" t="s">
        <v>4</v>
      </c>
    </row>
    <row r="1058" spans="13:13" x14ac:dyDescent="0.5">
      <c r="M1058" s="2" t="s">
        <v>4</v>
      </c>
    </row>
    <row r="1059" spans="13:13" x14ac:dyDescent="0.5">
      <c r="M1059" s="2" t="s">
        <v>4</v>
      </c>
    </row>
    <row r="1060" spans="13:13" x14ac:dyDescent="0.5">
      <c r="M1060" s="2" t="s">
        <v>4</v>
      </c>
    </row>
    <row r="1061" spans="13:13" x14ac:dyDescent="0.5">
      <c r="M1061" s="2" t="s">
        <v>4</v>
      </c>
    </row>
    <row r="1062" spans="13:13" x14ac:dyDescent="0.5">
      <c r="M1062" s="2" t="s">
        <v>4</v>
      </c>
    </row>
    <row r="1063" spans="13:13" x14ac:dyDescent="0.5">
      <c r="M1063" s="2" t="s">
        <v>4</v>
      </c>
    </row>
    <row r="1064" spans="13:13" x14ac:dyDescent="0.5">
      <c r="M1064" s="2" t="s">
        <v>4</v>
      </c>
    </row>
    <row r="1065" spans="13:13" x14ac:dyDescent="0.5">
      <c r="M1065" s="2" t="s">
        <v>4</v>
      </c>
    </row>
    <row r="1066" spans="13:13" x14ac:dyDescent="0.5">
      <c r="M1066" s="2" t="s">
        <v>4</v>
      </c>
    </row>
    <row r="1067" spans="13:13" x14ac:dyDescent="0.5">
      <c r="M1067" s="2" t="s">
        <v>4</v>
      </c>
    </row>
    <row r="1068" spans="13:13" x14ac:dyDescent="0.5">
      <c r="M1068" s="2" t="s">
        <v>4</v>
      </c>
    </row>
    <row r="1069" spans="13:13" x14ac:dyDescent="0.5">
      <c r="M1069" s="2" t="s">
        <v>4</v>
      </c>
    </row>
    <row r="1070" spans="13:13" x14ac:dyDescent="0.5">
      <c r="M1070" s="2" t="s">
        <v>4</v>
      </c>
    </row>
    <row r="1071" spans="13:13" x14ac:dyDescent="0.5">
      <c r="M1071" s="2" t="s">
        <v>4</v>
      </c>
    </row>
    <row r="1072" spans="13:13" x14ac:dyDescent="0.5">
      <c r="M1072" s="2" t="s">
        <v>4</v>
      </c>
    </row>
    <row r="1073" spans="13:13" x14ac:dyDescent="0.5">
      <c r="M1073" s="2" t="s">
        <v>4</v>
      </c>
    </row>
    <row r="1074" spans="13:13" x14ac:dyDescent="0.5">
      <c r="M1074" s="2" t="s">
        <v>4</v>
      </c>
    </row>
    <row r="1075" spans="13:13" x14ac:dyDescent="0.5">
      <c r="M1075" s="2" t="s">
        <v>4</v>
      </c>
    </row>
    <row r="1076" spans="13:13" x14ac:dyDescent="0.5">
      <c r="M1076" s="2" t="s">
        <v>4</v>
      </c>
    </row>
    <row r="1077" spans="13:13" x14ac:dyDescent="0.5">
      <c r="M1077" s="2" t="s">
        <v>4</v>
      </c>
    </row>
    <row r="1078" spans="13:13" x14ac:dyDescent="0.5">
      <c r="M1078" s="2" t="s">
        <v>4</v>
      </c>
    </row>
    <row r="1079" spans="13:13" x14ac:dyDescent="0.5">
      <c r="M1079" s="2" t="s">
        <v>4</v>
      </c>
    </row>
    <row r="1080" spans="13:13" x14ac:dyDescent="0.5">
      <c r="M1080" s="2" t="s">
        <v>4</v>
      </c>
    </row>
    <row r="1081" spans="13:13" x14ac:dyDescent="0.5">
      <c r="M1081" s="2" t="s">
        <v>4</v>
      </c>
    </row>
    <row r="1082" spans="13:13" x14ac:dyDescent="0.5">
      <c r="M1082" s="2" t="s">
        <v>4</v>
      </c>
    </row>
    <row r="1083" spans="13:13" x14ac:dyDescent="0.5">
      <c r="M1083" s="2" t="s">
        <v>4</v>
      </c>
    </row>
    <row r="1084" spans="13:13" x14ac:dyDescent="0.5">
      <c r="M1084" s="2" t="s">
        <v>4</v>
      </c>
    </row>
    <row r="1085" spans="13:13" x14ac:dyDescent="0.5">
      <c r="M1085" s="2" t="s">
        <v>4</v>
      </c>
    </row>
    <row r="1086" spans="13:13" x14ac:dyDescent="0.5">
      <c r="M1086" s="2" t="s">
        <v>4</v>
      </c>
    </row>
    <row r="1087" spans="13:13" x14ac:dyDescent="0.5">
      <c r="M1087" s="2" t="s">
        <v>4</v>
      </c>
    </row>
    <row r="1088" spans="13:13" x14ac:dyDescent="0.5">
      <c r="M1088" s="2" t="s">
        <v>4</v>
      </c>
    </row>
    <row r="1089" spans="13:13" x14ac:dyDescent="0.5">
      <c r="M1089" s="2" t="s">
        <v>4</v>
      </c>
    </row>
    <row r="1090" spans="13:13" x14ac:dyDescent="0.5">
      <c r="M1090" s="2" t="s">
        <v>4</v>
      </c>
    </row>
    <row r="1091" spans="13:13" x14ac:dyDescent="0.5">
      <c r="M1091" s="2" t="s">
        <v>4</v>
      </c>
    </row>
    <row r="1092" spans="13:13" x14ac:dyDescent="0.5">
      <c r="M1092" s="2" t="s">
        <v>4</v>
      </c>
    </row>
    <row r="1093" spans="13:13" x14ac:dyDescent="0.5">
      <c r="M1093" s="2" t="s">
        <v>4</v>
      </c>
    </row>
    <row r="1094" spans="13:13" x14ac:dyDescent="0.5">
      <c r="M1094" s="2" t="s">
        <v>4</v>
      </c>
    </row>
    <row r="1095" spans="13:13" x14ac:dyDescent="0.5">
      <c r="M1095" s="2" t="s">
        <v>4</v>
      </c>
    </row>
    <row r="1096" spans="13:13" x14ac:dyDescent="0.5">
      <c r="M1096" s="2" t="s">
        <v>4</v>
      </c>
    </row>
    <row r="1097" spans="13:13" x14ac:dyDescent="0.5">
      <c r="M1097" s="2" t="s">
        <v>4</v>
      </c>
    </row>
    <row r="1098" spans="13:13" x14ac:dyDescent="0.5">
      <c r="M1098" s="2" t="s">
        <v>4</v>
      </c>
    </row>
    <row r="1099" spans="13:13" x14ac:dyDescent="0.5">
      <c r="M1099" s="2" t="s">
        <v>4</v>
      </c>
    </row>
    <row r="1100" spans="13:13" x14ac:dyDescent="0.5">
      <c r="M1100" s="2" t="s">
        <v>4</v>
      </c>
    </row>
    <row r="1101" spans="13:13" x14ac:dyDescent="0.5">
      <c r="M1101" s="2" t="s">
        <v>4</v>
      </c>
    </row>
    <row r="1102" spans="13:13" x14ac:dyDescent="0.5">
      <c r="M1102" s="2" t="s">
        <v>4</v>
      </c>
    </row>
    <row r="1103" spans="13:13" x14ac:dyDescent="0.5">
      <c r="M1103" s="2" t="s">
        <v>4</v>
      </c>
    </row>
    <row r="1104" spans="13:13" x14ac:dyDescent="0.5">
      <c r="M1104" s="2" t="s">
        <v>4</v>
      </c>
    </row>
    <row r="1105" spans="13:13" x14ac:dyDescent="0.5">
      <c r="M1105" s="2" t="s">
        <v>4</v>
      </c>
    </row>
    <row r="1106" spans="13:13" x14ac:dyDescent="0.5">
      <c r="M1106" s="2" t="s">
        <v>4</v>
      </c>
    </row>
    <row r="1107" spans="13:13" x14ac:dyDescent="0.5">
      <c r="M1107" s="2" t="s">
        <v>4</v>
      </c>
    </row>
    <row r="1108" spans="13:13" x14ac:dyDescent="0.5">
      <c r="M1108" s="2" t="s">
        <v>4</v>
      </c>
    </row>
    <row r="1109" spans="13:13" x14ac:dyDescent="0.5">
      <c r="M1109" s="2" t="s">
        <v>4</v>
      </c>
    </row>
    <row r="1110" spans="13:13" x14ac:dyDescent="0.5">
      <c r="M1110" s="2" t="s">
        <v>4</v>
      </c>
    </row>
    <row r="1111" spans="13:13" x14ac:dyDescent="0.5">
      <c r="M1111" s="2" t="s">
        <v>4</v>
      </c>
    </row>
    <row r="1112" spans="13:13" x14ac:dyDescent="0.5">
      <c r="M1112" s="2" t="s">
        <v>4</v>
      </c>
    </row>
    <row r="1113" spans="13:13" x14ac:dyDescent="0.5">
      <c r="M1113" s="2" t="s">
        <v>4</v>
      </c>
    </row>
    <row r="1114" spans="13:13" x14ac:dyDescent="0.5">
      <c r="M1114" s="2" t="s">
        <v>4</v>
      </c>
    </row>
    <row r="1115" spans="13:13" x14ac:dyDescent="0.5">
      <c r="M1115" s="2" t="s">
        <v>4</v>
      </c>
    </row>
    <row r="1116" spans="13:13" x14ac:dyDescent="0.5">
      <c r="M1116" s="2" t="s">
        <v>4</v>
      </c>
    </row>
    <row r="1117" spans="13:13" x14ac:dyDescent="0.5">
      <c r="M1117" s="2" t="s">
        <v>4</v>
      </c>
    </row>
    <row r="1118" spans="13:13" x14ac:dyDescent="0.5">
      <c r="M1118" s="2" t="s">
        <v>4</v>
      </c>
    </row>
    <row r="1119" spans="13:13" x14ac:dyDescent="0.5">
      <c r="M1119" s="2" t="s">
        <v>4</v>
      </c>
    </row>
    <row r="1120" spans="13:13" x14ac:dyDescent="0.5">
      <c r="M1120" s="2" t="s">
        <v>4</v>
      </c>
    </row>
    <row r="1121" spans="13:13" x14ac:dyDescent="0.5">
      <c r="M1121" s="2" t="s">
        <v>4</v>
      </c>
    </row>
    <row r="1122" spans="13:13" x14ac:dyDescent="0.5">
      <c r="M1122" s="2" t="s">
        <v>4</v>
      </c>
    </row>
    <row r="1123" spans="13:13" x14ac:dyDescent="0.5">
      <c r="M1123" s="2" t="s">
        <v>4</v>
      </c>
    </row>
    <row r="1124" spans="13:13" x14ac:dyDescent="0.5">
      <c r="M1124" s="2" t="s">
        <v>4</v>
      </c>
    </row>
    <row r="1125" spans="13:13" x14ac:dyDescent="0.5">
      <c r="M1125" s="2" t="s">
        <v>4</v>
      </c>
    </row>
    <row r="1126" spans="13:13" x14ac:dyDescent="0.5">
      <c r="M1126" s="2" t="s">
        <v>4</v>
      </c>
    </row>
    <row r="1127" spans="13:13" x14ac:dyDescent="0.5">
      <c r="M1127" s="2" t="s">
        <v>4</v>
      </c>
    </row>
    <row r="1128" spans="13:13" x14ac:dyDescent="0.5">
      <c r="M1128" s="2" t="s">
        <v>4</v>
      </c>
    </row>
    <row r="1129" spans="13:13" x14ac:dyDescent="0.5">
      <c r="M1129" s="2" t="s">
        <v>4</v>
      </c>
    </row>
    <row r="1130" spans="13:13" x14ac:dyDescent="0.5">
      <c r="M1130" s="2" t="s">
        <v>4</v>
      </c>
    </row>
    <row r="1131" spans="13:13" x14ac:dyDescent="0.5">
      <c r="M1131" s="2" t="s">
        <v>4</v>
      </c>
    </row>
    <row r="1132" spans="13:13" x14ac:dyDescent="0.5">
      <c r="M1132" s="2" t="s">
        <v>4</v>
      </c>
    </row>
    <row r="1133" spans="13:13" x14ac:dyDescent="0.5">
      <c r="M1133" s="2" t="s">
        <v>4</v>
      </c>
    </row>
    <row r="1134" spans="13:13" x14ac:dyDescent="0.5">
      <c r="M1134" s="2" t="s">
        <v>4</v>
      </c>
    </row>
    <row r="1135" spans="13:13" x14ac:dyDescent="0.5">
      <c r="M1135" s="2" t="s">
        <v>4</v>
      </c>
    </row>
    <row r="1136" spans="13:13" x14ac:dyDescent="0.5">
      <c r="M1136" s="2" t="s">
        <v>4</v>
      </c>
    </row>
    <row r="1137" spans="13:13" x14ac:dyDescent="0.5">
      <c r="M1137" s="2" t="s">
        <v>4</v>
      </c>
    </row>
    <row r="1138" spans="13:13" x14ac:dyDescent="0.5">
      <c r="M1138" s="2" t="s">
        <v>4</v>
      </c>
    </row>
    <row r="1139" spans="13:13" x14ac:dyDescent="0.5">
      <c r="M1139" s="2" t="s">
        <v>4</v>
      </c>
    </row>
    <row r="1140" spans="13:13" x14ac:dyDescent="0.5">
      <c r="M1140" s="2" t="s">
        <v>4</v>
      </c>
    </row>
    <row r="1141" spans="13:13" x14ac:dyDescent="0.5">
      <c r="M1141" s="2" t="s">
        <v>4</v>
      </c>
    </row>
    <row r="1142" spans="13:13" x14ac:dyDescent="0.5">
      <c r="M1142" s="2" t="s">
        <v>4</v>
      </c>
    </row>
    <row r="1143" spans="13:13" x14ac:dyDescent="0.5">
      <c r="M1143" s="2" t="s">
        <v>4</v>
      </c>
    </row>
    <row r="1144" spans="13:13" x14ac:dyDescent="0.5">
      <c r="M1144" s="2" t="s">
        <v>4</v>
      </c>
    </row>
    <row r="1145" spans="13:13" x14ac:dyDescent="0.5">
      <c r="M1145" s="2" t="s">
        <v>4</v>
      </c>
    </row>
    <row r="1146" spans="13:13" x14ac:dyDescent="0.5">
      <c r="M1146" s="2" t="s">
        <v>4</v>
      </c>
    </row>
    <row r="1147" spans="13:13" x14ac:dyDescent="0.5">
      <c r="M1147" s="2" t="s">
        <v>4</v>
      </c>
    </row>
    <row r="1148" spans="13:13" x14ac:dyDescent="0.5">
      <c r="M1148" s="2" t="s">
        <v>4</v>
      </c>
    </row>
    <row r="1149" spans="13:13" x14ac:dyDescent="0.5">
      <c r="M1149" s="2" t="s">
        <v>4</v>
      </c>
    </row>
    <row r="1150" spans="13:13" x14ac:dyDescent="0.5">
      <c r="M1150" s="2" t="s">
        <v>4</v>
      </c>
    </row>
    <row r="1151" spans="13:13" x14ac:dyDescent="0.5">
      <c r="M1151" s="2" t="s">
        <v>4</v>
      </c>
    </row>
    <row r="1152" spans="13:13" x14ac:dyDescent="0.5">
      <c r="M1152" s="2" t="s">
        <v>4</v>
      </c>
    </row>
    <row r="1153" spans="13:13" x14ac:dyDescent="0.5">
      <c r="M1153" s="2" t="s">
        <v>4</v>
      </c>
    </row>
    <row r="1154" spans="13:13" x14ac:dyDescent="0.5">
      <c r="M1154" s="2" t="s">
        <v>4</v>
      </c>
    </row>
    <row r="1155" spans="13:13" x14ac:dyDescent="0.5">
      <c r="M1155" s="2" t="s">
        <v>4</v>
      </c>
    </row>
    <row r="1156" spans="13:13" x14ac:dyDescent="0.5">
      <c r="M1156" s="2" t="s">
        <v>4</v>
      </c>
    </row>
    <row r="1157" spans="13:13" x14ac:dyDescent="0.5">
      <c r="M1157" s="2" t="s">
        <v>4</v>
      </c>
    </row>
    <row r="1158" spans="13:13" x14ac:dyDescent="0.5">
      <c r="M1158" s="2" t="s">
        <v>4</v>
      </c>
    </row>
    <row r="1159" spans="13:13" x14ac:dyDescent="0.5">
      <c r="M1159" s="2" t="s">
        <v>4</v>
      </c>
    </row>
    <row r="1160" spans="13:13" x14ac:dyDescent="0.5">
      <c r="M1160" s="2" t="s">
        <v>4</v>
      </c>
    </row>
    <row r="1161" spans="13:13" x14ac:dyDescent="0.5">
      <c r="M1161" s="2" t="s">
        <v>4</v>
      </c>
    </row>
    <row r="1162" spans="13:13" x14ac:dyDescent="0.5">
      <c r="M1162" s="2" t="s">
        <v>4</v>
      </c>
    </row>
    <row r="1163" spans="13:13" x14ac:dyDescent="0.5">
      <c r="M1163" s="2" t="s">
        <v>4</v>
      </c>
    </row>
    <row r="1164" spans="13:13" x14ac:dyDescent="0.5">
      <c r="M1164" s="2" t="s">
        <v>4</v>
      </c>
    </row>
    <row r="1165" spans="13:13" x14ac:dyDescent="0.5">
      <c r="M1165" s="2" t="s">
        <v>4</v>
      </c>
    </row>
    <row r="1166" spans="13:13" x14ac:dyDescent="0.5">
      <c r="M1166" s="2" t="s">
        <v>4</v>
      </c>
    </row>
    <row r="1167" spans="13:13" x14ac:dyDescent="0.5">
      <c r="M1167" s="2" t="s">
        <v>4</v>
      </c>
    </row>
    <row r="1168" spans="13:13" x14ac:dyDescent="0.5">
      <c r="M1168" s="2" t="s">
        <v>4</v>
      </c>
    </row>
    <row r="1169" spans="13:13" x14ac:dyDescent="0.5">
      <c r="M1169" s="2" t="s">
        <v>4</v>
      </c>
    </row>
    <row r="1170" spans="13:13" x14ac:dyDescent="0.5">
      <c r="M1170" s="2" t="s">
        <v>4</v>
      </c>
    </row>
    <row r="1171" spans="13:13" x14ac:dyDescent="0.5">
      <c r="M1171" s="2" t="s">
        <v>4</v>
      </c>
    </row>
    <row r="1172" spans="13:13" x14ac:dyDescent="0.5">
      <c r="M1172" s="2" t="s">
        <v>4</v>
      </c>
    </row>
    <row r="1173" spans="13:13" x14ac:dyDescent="0.5">
      <c r="M1173" s="2" t="s">
        <v>4</v>
      </c>
    </row>
    <row r="1174" spans="13:13" x14ac:dyDescent="0.5">
      <c r="M1174" s="2" t="s">
        <v>4</v>
      </c>
    </row>
    <row r="1175" spans="13:13" x14ac:dyDescent="0.5">
      <c r="M1175" s="2" t="s">
        <v>4</v>
      </c>
    </row>
    <row r="1176" spans="13:13" x14ac:dyDescent="0.5">
      <c r="M1176" s="2" t="s">
        <v>4</v>
      </c>
    </row>
    <row r="1177" spans="13:13" x14ac:dyDescent="0.5">
      <c r="M1177" s="2" t="s">
        <v>4</v>
      </c>
    </row>
    <row r="1178" spans="13:13" x14ac:dyDescent="0.5">
      <c r="M1178" s="2" t="s">
        <v>4</v>
      </c>
    </row>
    <row r="1179" spans="13:13" x14ac:dyDescent="0.5">
      <c r="M1179" s="2" t="s">
        <v>4</v>
      </c>
    </row>
    <row r="1180" spans="13:13" x14ac:dyDescent="0.5">
      <c r="M1180" s="2" t="s">
        <v>4</v>
      </c>
    </row>
    <row r="1181" spans="13:13" x14ac:dyDescent="0.5">
      <c r="M1181" s="2" t="s">
        <v>4</v>
      </c>
    </row>
    <row r="1182" spans="13:13" x14ac:dyDescent="0.5">
      <c r="M1182" s="2" t="s">
        <v>4</v>
      </c>
    </row>
    <row r="1183" spans="13:13" x14ac:dyDescent="0.5">
      <c r="M1183" s="2" t="s">
        <v>4</v>
      </c>
    </row>
    <row r="1184" spans="13:13" x14ac:dyDescent="0.5">
      <c r="M1184" s="2" t="s">
        <v>4</v>
      </c>
    </row>
    <row r="1185" spans="13:13" x14ac:dyDescent="0.5">
      <c r="M1185" s="2" t="s">
        <v>4</v>
      </c>
    </row>
    <row r="1186" spans="13:13" x14ac:dyDescent="0.5">
      <c r="M1186" s="2" t="s">
        <v>4</v>
      </c>
    </row>
    <row r="1187" spans="13:13" x14ac:dyDescent="0.5">
      <c r="M1187" s="2" t="s">
        <v>4</v>
      </c>
    </row>
    <row r="1188" spans="13:13" x14ac:dyDescent="0.5">
      <c r="M1188" s="2" t="s">
        <v>4</v>
      </c>
    </row>
    <row r="1189" spans="13:13" x14ac:dyDescent="0.5">
      <c r="M1189" s="2" t="s">
        <v>4</v>
      </c>
    </row>
    <row r="1190" spans="13:13" x14ac:dyDescent="0.5">
      <c r="M1190" s="2" t="s">
        <v>4</v>
      </c>
    </row>
    <row r="1191" spans="13:13" x14ac:dyDescent="0.5">
      <c r="M1191" s="2" t="s">
        <v>4</v>
      </c>
    </row>
    <row r="1192" spans="13:13" x14ac:dyDescent="0.5">
      <c r="M1192" s="2" t="s">
        <v>4</v>
      </c>
    </row>
    <row r="1193" spans="13:13" x14ac:dyDescent="0.5">
      <c r="M1193" s="2" t="s">
        <v>4</v>
      </c>
    </row>
    <row r="1194" spans="13:13" x14ac:dyDescent="0.5">
      <c r="M1194" s="2" t="s">
        <v>4</v>
      </c>
    </row>
    <row r="1195" spans="13:13" x14ac:dyDescent="0.5">
      <c r="M1195" s="2" t="s">
        <v>4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/>
  <dimension ref="B1:H130"/>
  <sheetViews>
    <sheetView showGridLines="0" topLeftCell="A44" workbookViewId="0">
      <selection activeCell="H130" sqref="H130"/>
    </sheetView>
  </sheetViews>
  <sheetFormatPr defaultRowHeight="16" x14ac:dyDescent="0.5"/>
  <cols>
    <col min="2" max="8" width="5.59765625" bestFit="1" customWidth="1"/>
    <col min="9" max="11" width="13.296875" bestFit="1" customWidth="1"/>
    <col min="14" max="14" width="13.296875" bestFit="1" customWidth="1"/>
    <col min="15" max="26" width="8.69921875" bestFit="1" customWidth="1"/>
  </cols>
  <sheetData>
    <row r="1" spans="2:8" ht="18.5" x14ac:dyDescent="0.55000000000000004">
      <c r="B1" s="4" t="s">
        <v>64</v>
      </c>
    </row>
    <row r="2" spans="2:8" x14ac:dyDescent="0.5">
      <c r="B2" t="s">
        <v>61</v>
      </c>
      <c r="C2" s="3"/>
    </row>
    <row r="3" spans="2:8" x14ac:dyDescent="0.5">
      <c r="B3" t="s">
        <v>62</v>
      </c>
      <c r="C3" s="3"/>
    </row>
    <row r="4" spans="2:8" x14ac:dyDescent="0.5">
      <c r="B4" t="s">
        <v>63</v>
      </c>
      <c r="C4" s="3"/>
    </row>
    <row r="5" spans="2:8" x14ac:dyDescent="0.5">
      <c r="C5" s="3"/>
    </row>
    <row r="6" spans="2:8" x14ac:dyDescent="0.5">
      <c r="B6" s="3" t="s">
        <v>59</v>
      </c>
      <c r="C6" s="3" t="s">
        <v>6</v>
      </c>
      <c r="D6" s="8" t="s">
        <v>7</v>
      </c>
      <c r="E6" s="3" t="s">
        <v>8</v>
      </c>
      <c r="F6" s="3" t="s">
        <v>9</v>
      </c>
      <c r="G6" s="8" t="s">
        <v>10</v>
      </c>
      <c r="H6" s="3" t="s">
        <v>60</v>
      </c>
    </row>
    <row r="7" spans="2:8" x14ac:dyDescent="0.5">
      <c r="B7" s="5">
        <v>0.68791120840938302</v>
      </c>
      <c r="C7" s="5">
        <v>0.94032726978102055</v>
      </c>
      <c r="D7" s="7">
        <v>0.38704362769187539</v>
      </c>
      <c r="E7" s="5">
        <v>0.92507199713501409</v>
      </c>
      <c r="F7" s="5">
        <v>0.25201697429237724</v>
      </c>
      <c r="G7" s="7">
        <v>0.18832491303657628</v>
      </c>
      <c r="H7" s="5">
        <v>0.65341927563328306</v>
      </c>
    </row>
    <row r="8" spans="2:8" x14ac:dyDescent="0.5">
      <c r="B8" s="5">
        <v>0.58940938006824783</v>
      </c>
      <c r="C8" s="5">
        <v>0.51887493745389257</v>
      </c>
      <c r="D8" s="7">
        <v>0.80918698871435546</v>
      </c>
      <c r="E8" s="5">
        <v>0.57124598581087316</v>
      </c>
      <c r="F8" s="5">
        <v>0.84380891778218547</v>
      </c>
      <c r="G8" s="7">
        <v>0.51339368346364034</v>
      </c>
      <c r="H8" s="5">
        <v>0.45523622568493582</v>
      </c>
    </row>
    <row r="9" spans="2:8" x14ac:dyDescent="0.5">
      <c r="B9" s="5">
        <v>0.70024699775255361</v>
      </c>
      <c r="C9" s="5">
        <v>0.36595256386078034</v>
      </c>
      <c r="D9" s="7">
        <v>0.17213548814087765</v>
      </c>
      <c r="E9" s="5">
        <v>0.1973797068419742</v>
      </c>
      <c r="F9" s="5">
        <v>0.20849159937256445</v>
      </c>
      <c r="G9" s="7">
        <v>8.5098650482408722E-2</v>
      </c>
      <c r="H9" s="5">
        <v>0.57332700208651777</v>
      </c>
    </row>
    <row r="10" spans="2:8" x14ac:dyDescent="0.5">
      <c r="B10" s="5">
        <v>0.22463026855285761</v>
      </c>
      <c r="C10" s="5">
        <v>0.71165339040580355</v>
      </c>
      <c r="D10" s="7">
        <v>5.5494939600630122E-2</v>
      </c>
      <c r="E10" s="5">
        <v>0.61798449807675027</v>
      </c>
      <c r="F10" s="5">
        <v>0.83928977315566966</v>
      </c>
      <c r="G10" s="7">
        <v>0.2874035361688041</v>
      </c>
      <c r="H10" s="5">
        <v>0.44115990552860573</v>
      </c>
    </row>
    <row r="11" spans="2:8" x14ac:dyDescent="0.5">
      <c r="B11" s="5">
        <v>0.90402680518473399</v>
      </c>
      <c r="C11" s="5">
        <v>0.69749623221592927</v>
      </c>
      <c r="D11" s="7">
        <v>0.81249078356241444</v>
      </c>
      <c r="E11" s="5">
        <v>0.71300758766782413</v>
      </c>
      <c r="F11" s="5">
        <v>0.39570840344552849</v>
      </c>
      <c r="G11" s="7">
        <v>0.8613076328467193</v>
      </c>
      <c r="H11" s="5">
        <v>0.25393298454093394</v>
      </c>
    </row>
    <row r="12" spans="2:8" x14ac:dyDescent="0.5">
      <c r="B12" s="5">
        <v>0.79924490807059811</v>
      </c>
      <c r="C12" s="5">
        <v>0.14401336523621056</v>
      </c>
      <c r="D12" s="7">
        <v>2.9447697790316418E-2</v>
      </c>
      <c r="E12" s="5">
        <v>0.80583050025111547</v>
      </c>
      <c r="F12" s="5">
        <v>0.69147733209447382</v>
      </c>
      <c r="G12" s="7">
        <v>0.82268875918201589</v>
      </c>
      <c r="H12" s="5">
        <v>0.20102026173926041</v>
      </c>
    </row>
    <row r="13" spans="2:8" x14ac:dyDescent="0.5">
      <c r="B13" s="5">
        <v>0.12512706945599028</v>
      </c>
      <c r="C13" s="5">
        <v>0.2343799717905044</v>
      </c>
      <c r="D13" s="7">
        <v>0.66179656221518757</v>
      </c>
      <c r="E13" s="5">
        <v>0.44675321787768096</v>
      </c>
      <c r="F13" s="5">
        <v>0.32102039263889037</v>
      </c>
      <c r="G13" s="7">
        <v>0.1412094555414658</v>
      </c>
      <c r="H13" s="5">
        <v>0.22501649250657163</v>
      </c>
    </row>
    <row r="14" spans="2:8" x14ac:dyDescent="0.5">
      <c r="B14" s="5">
        <v>0.51155041590881467</v>
      </c>
      <c r="C14" s="5">
        <v>0.43118402718337823</v>
      </c>
      <c r="D14" s="7">
        <v>0.67123887854072772</v>
      </c>
      <c r="E14" s="5">
        <v>0.13856478030637076</v>
      </c>
      <c r="F14" s="5">
        <v>0.46985534162848563</v>
      </c>
      <c r="G14" s="7">
        <v>0.10401225780076295</v>
      </c>
      <c r="H14" s="5">
        <v>0.51104134695814718</v>
      </c>
    </row>
    <row r="15" spans="2:8" x14ac:dyDescent="0.5">
      <c r="B15" s="5">
        <v>0.67814860742543215</v>
      </c>
      <c r="C15" s="5">
        <v>0.96999271893964512</v>
      </c>
      <c r="D15" s="7">
        <v>0.48487108202201323</v>
      </c>
      <c r="E15" s="5">
        <v>0.83539130764104641</v>
      </c>
      <c r="F15" s="5">
        <v>0.48041401183317678</v>
      </c>
      <c r="G15" s="7">
        <v>0.76156681526678049</v>
      </c>
      <c r="H15" s="5">
        <v>0.44074593582085853</v>
      </c>
    </row>
    <row r="16" spans="2:8" x14ac:dyDescent="0.5">
      <c r="B16" s="5">
        <v>0.10807952330598924</v>
      </c>
      <c r="C16" s="5">
        <v>0.34467144898809066</v>
      </c>
      <c r="D16" s="7">
        <v>0.35376769099656724</v>
      </c>
      <c r="E16" s="5">
        <v>0.19390056739583805</v>
      </c>
      <c r="F16" s="5">
        <v>0.328588324359532</v>
      </c>
      <c r="G16" s="7">
        <v>0.26018179135186625</v>
      </c>
      <c r="H16" s="5">
        <v>0.25366558159983477</v>
      </c>
    </row>
    <row r="17" spans="2:8" x14ac:dyDescent="0.5">
      <c r="B17" s="7">
        <v>0.71599857425116675</v>
      </c>
      <c r="C17" s="7">
        <v>0.64488807834327933</v>
      </c>
      <c r="D17" s="7">
        <v>0.47117326918677627</v>
      </c>
      <c r="E17" s="7">
        <v>0.20497945464063982</v>
      </c>
      <c r="F17" s="7">
        <v>0.17971201412953963</v>
      </c>
      <c r="G17" s="7">
        <v>0.53694995636487342</v>
      </c>
      <c r="H17" s="7">
        <v>0.37004967694942104</v>
      </c>
    </row>
    <row r="18" spans="2:8" x14ac:dyDescent="0.5">
      <c r="B18" s="7">
        <v>0.85650940772725992</v>
      </c>
      <c r="C18" s="7">
        <v>0.96242919036362484</v>
      </c>
      <c r="D18" s="7">
        <v>0.3773109971360924</v>
      </c>
      <c r="E18" s="7">
        <v>0.73535766790590018</v>
      </c>
      <c r="F18" s="7">
        <v>0.70040171076755708</v>
      </c>
      <c r="G18" s="7">
        <v>0.72456404712159039</v>
      </c>
      <c r="H18" s="7">
        <v>0.79202450521672141</v>
      </c>
    </row>
    <row r="19" spans="2:8" x14ac:dyDescent="0.5">
      <c r="B19" s="7">
        <v>0.31912871410277344</v>
      </c>
      <c r="C19" s="7">
        <v>0.27233343536316212</v>
      </c>
      <c r="D19" s="7">
        <v>0.65595544834188235</v>
      </c>
      <c r="E19" s="7">
        <v>0.12946190079173897</v>
      </c>
      <c r="F19" s="7">
        <v>0.39816794594056026</v>
      </c>
      <c r="G19" s="7">
        <v>0.72749466973513255</v>
      </c>
      <c r="H19" s="7">
        <v>0.251803252891456</v>
      </c>
    </row>
    <row r="20" spans="2:8" x14ac:dyDescent="0.5">
      <c r="B20" s="7">
        <v>0.1125583941528332</v>
      </c>
      <c r="C20" s="7">
        <v>0.85542181742178425</v>
      </c>
      <c r="D20" s="7">
        <v>0.6350368236048769</v>
      </c>
      <c r="E20" s="7">
        <v>0.53586839483702553</v>
      </c>
      <c r="F20" s="7">
        <v>0.81149963153009752</v>
      </c>
      <c r="G20" s="7">
        <v>0.89096061653661551</v>
      </c>
      <c r="H20" s="7">
        <v>0.48369456666332322</v>
      </c>
    </row>
    <row r="21" spans="2:8" x14ac:dyDescent="0.5">
      <c r="B21" s="7">
        <v>0.29026381513252275</v>
      </c>
      <c r="C21" s="7">
        <v>0.96297603835539491</v>
      </c>
      <c r="D21" s="7">
        <v>0.85956516776972602</v>
      </c>
      <c r="E21" s="7">
        <v>4.6914384982976287E-2</v>
      </c>
      <c r="F21" s="7">
        <v>0.72166055823303399</v>
      </c>
      <c r="G21" s="7">
        <v>0.25925718398890574</v>
      </c>
      <c r="H21" s="7">
        <v>0.46575262157857988</v>
      </c>
    </row>
    <row r="22" spans="2:8" x14ac:dyDescent="0.5">
      <c r="B22" s="5">
        <v>0.21669575118743123</v>
      </c>
      <c r="C22" s="5">
        <v>0.12131311224185559</v>
      </c>
      <c r="D22" s="7">
        <v>0.78116097231560055</v>
      </c>
      <c r="E22" s="5">
        <v>0.80428535128959044</v>
      </c>
      <c r="F22" s="5">
        <v>0.14636171868487402</v>
      </c>
      <c r="G22" s="7">
        <v>0.66104801731425078</v>
      </c>
      <c r="H22" s="5">
        <v>0.71142854244183074</v>
      </c>
    </row>
    <row r="23" spans="2:8" x14ac:dyDescent="0.5">
      <c r="B23" s="5">
        <v>0.53732910758872809</v>
      </c>
      <c r="C23" s="5">
        <v>0.89318373541920693</v>
      </c>
      <c r="D23" s="7">
        <v>0.40329813461965447</v>
      </c>
      <c r="E23" s="5">
        <v>0.63683492046467727</v>
      </c>
      <c r="F23" s="5">
        <v>0.23893088983078936</v>
      </c>
      <c r="G23" s="7">
        <v>0.99577686901938378</v>
      </c>
      <c r="H23" s="5">
        <v>0.55212394295242695</v>
      </c>
    </row>
    <row r="24" spans="2:8" x14ac:dyDescent="0.5">
      <c r="B24" s="5">
        <v>0.95054730413536825</v>
      </c>
      <c r="C24" s="5">
        <v>0.67455075287029254</v>
      </c>
      <c r="D24" s="7">
        <v>2.1348325356801645E-2</v>
      </c>
      <c r="E24" s="5">
        <v>0.76801906621710181</v>
      </c>
      <c r="F24" s="5">
        <v>0.38068088849162773</v>
      </c>
      <c r="G24" s="7">
        <v>0.55051489488880634</v>
      </c>
      <c r="H24" s="5">
        <v>0.58598794978327451</v>
      </c>
    </row>
    <row r="25" spans="2:8" x14ac:dyDescent="0.5">
      <c r="B25" s="5">
        <v>0.64156768667961295</v>
      </c>
      <c r="C25" s="5">
        <v>0.43576868879282116</v>
      </c>
      <c r="D25" s="7">
        <v>0.8237267502240404</v>
      </c>
      <c r="E25" s="5">
        <v>0.63609475307423069</v>
      </c>
      <c r="F25" s="5">
        <v>0.822791675574158</v>
      </c>
      <c r="G25" s="7">
        <v>0.48739055858210989</v>
      </c>
      <c r="H25" s="5">
        <v>7.7961970022999205E-2</v>
      </c>
    </row>
    <row r="26" spans="2:8" x14ac:dyDescent="0.5">
      <c r="B26" s="5">
        <v>0.38578597219655375</v>
      </c>
      <c r="C26" s="5">
        <v>0.28755910347381541</v>
      </c>
      <c r="D26" s="7">
        <v>0.41614128493064051</v>
      </c>
      <c r="E26" s="5">
        <v>0.5392279372808586</v>
      </c>
      <c r="F26" s="5">
        <v>1.7340262545661345E-2</v>
      </c>
      <c r="G26" s="7">
        <v>0.14597860874653668</v>
      </c>
      <c r="H26" s="5">
        <v>0.85000162141547664</v>
      </c>
    </row>
    <row r="27" spans="2:8" x14ac:dyDescent="0.5">
      <c r="B27" s="5">
        <v>0.35781589017459181</v>
      </c>
      <c r="C27" s="5">
        <v>0.24638654574039842</v>
      </c>
      <c r="D27" s="7">
        <v>2.9665680661434601E-2</v>
      </c>
      <c r="E27" s="5">
        <v>0.87481576520094695</v>
      </c>
      <c r="F27" s="5">
        <v>0.7461186557793571</v>
      </c>
      <c r="G27" s="7">
        <v>0.88607843996913527</v>
      </c>
      <c r="H27" s="5">
        <v>0.62124410833434984</v>
      </c>
    </row>
    <row r="28" spans="2:8" x14ac:dyDescent="0.5">
      <c r="B28" s="5">
        <v>0.25644300180055923</v>
      </c>
      <c r="C28" s="5">
        <v>0.92537006969188895</v>
      </c>
      <c r="D28" s="7">
        <v>0.5293087893391144</v>
      </c>
      <c r="E28" s="5">
        <v>0.69338483607032231</v>
      </c>
      <c r="F28" s="5">
        <v>0.5450038975460112</v>
      </c>
      <c r="G28" s="7">
        <v>0.47012358185414449</v>
      </c>
      <c r="H28" s="5">
        <v>0.28627923648118903</v>
      </c>
    </row>
    <row r="29" spans="2:8" x14ac:dyDescent="0.5">
      <c r="B29" s="5">
        <v>0.43669121247128562</v>
      </c>
      <c r="C29" s="5">
        <v>0.5762205875677342</v>
      </c>
      <c r="D29" s="7">
        <v>0.25884203203589617</v>
      </c>
      <c r="E29" s="5">
        <v>0.78366550860478634</v>
      </c>
      <c r="F29" s="5">
        <v>0.16087849917500585</v>
      </c>
      <c r="G29" s="7">
        <v>0.50289419949324898</v>
      </c>
      <c r="H29" s="5">
        <v>0.52378048002262112</v>
      </c>
    </row>
    <row r="30" spans="2:8" x14ac:dyDescent="0.5">
      <c r="B30" s="5">
        <v>0.30505201764305578</v>
      </c>
      <c r="C30" s="5">
        <v>0.86640026356093713</v>
      </c>
      <c r="D30" s="7">
        <v>0.6004384030501102</v>
      </c>
      <c r="E30" s="5">
        <v>0.75183199876550266</v>
      </c>
      <c r="F30" s="5">
        <v>0.70801230640025348</v>
      </c>
      <c r="G30" s="7">
        <v>0.36759197682935918</v>
      </c>
      <c r="H30" s="5">
        <v>0.72012882697669878</v>
      </c>
    </row>
    <row r="31" spans="2:8" x14ac:dyDescent="0.5">
      <c r="B31" s="5">
        <v>0.45265655163613694</v>
      </c>
      <c r="C31" s="5">
        <v>0.93066474403311528</v>
      </c>
      <c r="D31" s="7">
        <v>0.6549877668890205</v>
      </c>
      <c r="E31" s="5">
        <v>0.17224112665899005</v>
      </c>
      <c r="F31" s="5">
        <v>0.66118270256747569</v>
      </c>
      <c r="G31" s="7">
        <v>0.85668303911270982</v>
      </c>
      <c r="H31" s="5">
        <v>0.44568775498804403</v>
      </c>
    </row>
    <row r="32" spans="2:8" x14ac:dyDescent="0.5">
      <c r="B32" s="5">
        <v>0.81358947598163245</v>
      </c>
      <c r="C32" s="5">
        <v>9.8948176978723268E-2</v>
      </c>
      <c r="D32" s="7">
        <v>0.67924682798165592</v>
      </c>
      <c r="E32" s="5">
        <v>3.284376299958236E-2</v>
      </c>
      <c r="F32" s="5">
        <v>1.0516548140415694E-4</v>
      </c>
      <c r="G32" s="7">
        <v>0.78162953208128472</v>
      </c>
      <c r="H32" s="5">
        <v>0.30777396352213204</v>
      </c>
    </row>
    <row r="33" spans="2:8" x14ac:dyDescent="0.5">
      <c r="B33" s="5">
        <v>0.66038090400096761</v>
      </c>
      <c r="C33" s="5">
        <v>0.37500386270495589</v>
      </c>
      <c r="D33" s="7">
        <v>0.9484738780743589</v>
      </c>
      <c r="E33" s="5">
        <v>0.99996754200309224</v>
      </c>
      <c r="F33" s="5">
        <v>0.97705736579279368</v>
      </c>
      <c r="G33" s="7">
        <v>0.58719435549272614</v>
      </c>
      <c r="H33" s="5">
        <v>0.48184371863672615</v>
      </c>
    </row>
    <row r="34" spans="2:8" x14ac:dyDescent="0.5">
      <c r="B34" s="5">
        <v>0.82466076148682399</v>
      </c>
      <c r="C34" s="5">
        <v>0.92570820072657889</v>
      </c>
      <c r="D34" s="7">
        <v>3.5732372101397125E-2</v>
      </c>
      <c r="E34" s="5">
        <v>0.70380109476868746</v>
      </c>
      <c r="F34" s="5">
        <v>0.41118389406590494</v>
      </c>
      <c r="G34" s="7">
        <v>0.34219832032204467</v>
      </c>
      <c r="H34" s="5">
        <v>0.45167328889684155</v>
      </c>
    </row>
    <row r="35" spans="2:8" x14ac:dyDescent="0.5">
      <c r="B35" s="5">
        <v>0.81159006913014164</v>
      </c>
      <c r="C35" s="5">
        <v>5.770455908432659E-2</v>
      </c>
      <c r="D35" s="7">
        <v>0.88838249542619163</v>
      </c>
      <c r="E35" s="5">
        <v>0.8732910963334497</v>
      </c>
      <c r="F35" s="5">
        <v>0.92706716062642602</v>
      </c>
      <c r="G35" s="7">
        <v>3.4785702149803921E-2</v>
      </c>
      <c r="H35" s="5">
        <v>0.96732533965623557</v>
      </c>
    </row>
    <row r="36" spans="2:8" x14ac:dyDescent="0.5">
      <c r="B36" s="5">
        <v>0.45511566506666945</v>
      </c>
      <c r="C36" s="5">
        <v>0.60534464137325639</v>
      </c>
      <c r="D36" s="7">
        <v>0.39534410397882991</v>
      </c>
      <c r="E36" s="5">
        <v>0.68823544910512702</v>
      </c>
      <c r="F36" s="5">
        <v>0.49085131028174245</v>
      </c>
      <c r="G36" s="7">
        <v>0.91646263260507554</v>
      </c>
      <c r="H36" s="5">
        <v>0.43181942477008151</v>
      </c>
    </row>
    <row r="37" spans="2:8" x14ac:dyDescent="0.5">
      <c r="B37" s="5">
        <v>0.42513131973371454</v>
      </c>
      <c r="C37" s="5">
        <v>0.1062987668159121</v>
      </c>
      <c r="D37" s="7">
        <v>7.6605870834475454E-2</v>
      </c>
      <c r="E37" s="5">
        <v>0.37827883917911387</v>
      </c>
      <c r="F37" s="5">
        <v>0.9590317290451198</v>
      </c>
      <c r="G37" s="7">
        <v>0.62100993488334844</v>
      </c>
      <c r="H37" s="5">
        <v>0.94353829153484536</v>
      </c>
    </row>
    <row r="38" spans="2:8" x14ac:dyDescent="0.5">
      <c r="B38" s="5">
        <v>0.90354176684773568</v>
      </c>
      <c r="C38" s="5">
        <v>0.80108452507206995</v>
      </c>
      <c r="D38" s="7">
        <v>0.97727316281588728</v>
      </c>
      <c r="E38" s="5">
        <v>0.56700024734720444</v>
      </c>
      <c r="F38" s="5">
        <v>0.40412950398821845</v>
      </c>
      <c r="G38" s="7">
        <v>6.6674048194497404E-2</v>
      </c>
      <c r="H38" s="5">
        <v>0.18856238218721622</v>
      </c>
    </row>
    <row r="39" spans="2:8" x14ac:dyDescent="0.5">
      <c r="B39" s="5">
        <v>0.10160917980270323</v>
      </c>
      <c r="C39" s="5">
        <v>0.16455719730316565</v>
      </c>
      <c r="D39" s="7">
        <v>0.74346857133279731</v>
      </c>
      <c r="E39" s="5">
        <v>0.69960712733206876</v>
      </c>
      <c r="F39" s="5">
        <v>0.78451386237283049</v>
      </c>
      <c r="G39" s="7">
        <v>0.21156254982640088</v>
      </c>
      <c r="H39" s="5">
        <v>0.51438758179233468</v>
      </c>
    </row>
    <row r="40" spans="2:8" x14ac:dyDescent="0.5">
      <c r="B40" s="5">
        <v>0.92197634526014927</v>
      </c>
      <c r="C40" s="5">
        <v>0.90333628906644781</v>
      </c>
      <c r="D40" s="7">
        <v>0.80410068380189159</v>
      </c>
      <c r="E40" s="5">
        <v>0.12465478190257873</v>
      </c>
      <c r="F40" s="5">
        <v>4.9648087999932144E-2</v>
      </c>
      <c r="G40" s="7">
        <v>0.41299103874288456</v>
      </c>
      <c r="H40" s="5">
        <v>0.18347537135624936</v>
      </c>
    </row>
    <row r="41" spans="2:8" x14ac:dyDescent="0.5">
      <c r="B41" s="5">
        <v>0.63636218470692474</v>
      </c>
      <c r="C41" s="5">
        <v>0.9506016086406639</v>
      </c>
      <c r="D41" s="7">
        <v>2.0056617383356845E-2</v>
      </c>
      <c r="E41" s="5">
        <v>0.41301299937375119</v>
      </c>
      <c r="F41" s="5">
        <v>0.29648824904353432</v>
      </c>
      <c r="G41" s="7">
        <v>0.7440191936195939</v>
      </c>
      <c r="H41" s="5">
        <v>0.14896574068019963</v>
      </c>
    </row>
    <row r="42" spans="2:8" x14ac:dyDescent="0.5">
      <c r="B42" s="5">
        <v>0.83082020299627857</v>
      </c>
      <c r="C42" s="5">
        <v>0.87507301613250221</v>
      </c>
      <c r="D42" s="7">
        <v>9.8062394014042376E-2</v>
      </c>
      <c r="E42" s="5">
        <v>0.33582875251083633</v>
      </c>
      <c r="F42" s="5">
        <v>0.28814599701154542</v>
      </c>
      <c r="G42" s="7">
        <v>0.14016553845738056</v>
      </c>
      <c r="H42" s="5">
        <v>0.21866333044280495</v>
      </c>
    </row>
    <row r="43" spans="2:8" x14ac:dyDescent="0.5">
      <c r="B43" s="5">
        <v>0.31156176983457784</v>
      </c>
      <c r="C43" s="5">
        <v>0.89104954774141998</v>
      </c>
      <c r="D43" s="7">
        <v>0.19135135485029764</v>
      </c>
      <c r="E43" s="5">
        <v>8.0828175512736244E-2</v>
      </c>
      <c r="F43" s="5">
        <v>0.49695042124613131</v>
      </c>
      <c r="G43" s="7">
        <v>0.69700823372147536</v>
      </c>
      <c r="H43" s="5">
        <v>0.33051879241892479</v>
      </c>
    </row>
    <row r="44" spans="2:8" x14ac:dyDescent="0.5">
      <c r="B44" s="5">
        <v>0.56895417912775503</v>
      </c>
      <c r="C44" s="5">
        <v>0.43969426129205175</v>
      </c>
      <c r="D44" s="7">
        <v>0.42621666160920957</v>
      </c>
      <c r="E44" s="5">
        <v>0.93969568076142096</v>
      </c>
      <c r="F44" s="5">
        <v>0.36059675856083562</v>
      </c>
      <c r="G44" s="7">
        <v>0.83402250167852476</v>
      </c>
      <c r="H44" s="5">
        <v>0.73786905567355987</v>
      </c>
    </row>
    <row r="45" spans="2:8" x14ac:dyDescent="0.5">
      <c r="B45" s="5">
        <v>0.79057785535748781</v>
      </c>
      <c r="C45" s="5">
        <v>0.39702805145382492</v>
      </c>
      <c r="D45" s="7">
        <v>0.2298711409709453</v>
      </c>
      <c r="E45" s="5">
        <v>0.76212741777861237</v>
      </c>
      <c r="F45" s="5">
        <v>0.47161106834110633</v>
      </c>
      <c r="G45" s="7">
        <v>0.7878751011390579</v>
      </c>
      <c r="H45" s="5">
        <v>0.87192833915219925</v>
      </c>
    </row>
    <row r="46" spans="2:8" x14ac:dyDescent="0.5">
      <c r="B46" s="5">
        <v>0.90836618760861687</v>
      </c>
      <c r="C46" s="5">
        <v>9.0520293085027959E-2</v>
      </c>
      <c r="D46" s="7">
        <v>0.14782048092022482</v>
      </c>
      <c r="E46" s="5">
        <v>0.63340948015202336</v>
      </c>
      <c r="F46" s="5">
        <v>0.93251043922463506</v>
      </c>
      <c r="G46" s="7">
        <v>0.40727461799831244</v>
      </c>
      <c r="H46" s="5">
        <v>0.99581910318311451</v>
      </c>
    </row>
    <row r="47" spans="2:8" x14ac:dyDescent="0.5">
      <c r="B47" s="5">
        <v>0.60428462917422987</v>
      </c>
      <c r="C47" s="5">
        <v>0.83452361361750249</v>
      </c>
      <c r="D47" s="7">
        <v>0.2561810709481398</v>
      </c>
      <c r="E47" s="5">
        <v>0.48878823841936292</v>
      </c>
      <c r="F47" s="5">
        <v>0.91568918688116696</v>
      </c>
      <c r="G47" s="7">
        <v>0.4120159694994483</v>
      </c>
      <c r="H47" s="5">
        <v>0.84136378619697094</v>
      </c>
    </row>
    <row r="48" spans="2:8" x14ac:dyDescent="0.5">
      <c r="B48" s="5">
        <v>0.70534100242732367</v>
      </c>
      <c r="C48" s="5">
        <v>0.67269183882236794</v>
      </c>
      <c r="D48" s="7">
        <v>0.59151467730111595</v>
      </c>
      <c r="E48" s="5">
        <v>0.36920429951079115</v>
      </c>
      <c r="F48" s="5">
        <v>0.29144548517398849</v>
      </c>
      <c r="G48" s="7">
        <v>0.67434436300052458</v>
      </c>
      <c r="H48" s="5">
        <v>0.9222810236953265</v>
      </c>
    </row>
    <row r="49" spans="2:8" x14ac:dyDescent="0.5">
      <c r="B49" s="5">
        <v>0.91964106078446251</v>
      </c>
      <c r="C49" s="5">
        <v>0.65204710894542384</v>
      </c>
      <c r="D49" s="7">
        <v>0.55349372400240182</v>
      </c>
      <c r="E49" s="5">
        <v>0.34339804712700861</v>
      </c>
      <c r="F49" s="5">
        <v>1.5524475488581935E-2</v>
      </c>
      <c r="G49" s="7">
        <v>0.95313751140850178</v>
      </c>
      <c r="H49" s="5">
        <v>0.5364552963070166</v>
      </c>
    </row>
    <row r="50" spans="2:8" x14ac:dyDescent="0.5">
      <c r="B50" s="5">
        <v>0.80487204685439817</v>
      </c>
      <c r="C50" s="5">
        <v>0.524966584340401</v>
      </c>
      <c r="D50" s="7">
        <v>0.82676218340872953</v>
      </c>
      <c r="E50" s="5">
        <v>0.71688575075232741</v>
      </c>
      <c r="F50" s="5">
        <v>0.77183620382082108</v>
      </c>
      <c r="G50" s="7">
        <v>0.45871423144199253</v>
      </c>
      <c r="H50" s="5">
        <v>0.30351561202349764</v>
      </c>
    </row>
    <row r="51" spans="2:8" x14ac:dyDescent="0.5">
      <c r="B51" s="5">
        <v>0.53944982050811086</v>
      </c>
      <c r="C51" s="5">
        <v>0.37043251172956193</v>
      </c>
      <c r="D51" s="7">
        <v>0.44758948691747058</v>
      </c>
      <c r="E51" s="5">
        <v>0.37658831068176735</v>
      </c>
      <c r="F51" s="5">
        <v>0.42626234502583205</v>
      </c>
      <c r="G51" s="7">
        <v>0.98676741913624388</v>
      </c>
      <c r="H51" s="5">
        <v>0.18107538589640915</v>
      </c>
    </row>
    <row r="52" spans="2:8" x14ac:dyDescent="0.5">
      <c r="B52" s="5">
        <v>0.17550567404104811</v>
      </c>
      <c r="C52" s="5">
        <v>0.74200055072100302</v>
      </c>
      <c r="D52" s="7">
        <v>0.87728321951613286</v>
      </c>
      <c r="E52" s="5">
        <v>0.26725618779794047</v>
      </c>
      <c r="F52" s="5">
        <v>0.58399419974608779</v>
      </c>
      <c r="G52" s="7">
        <v>0.23130235960502477</v>
      </c>
      <c r="H52" s="5">
        <v>0.90987263720283473</v>
      </c>
    </row>
    <row r="53" spans="2:8" x14ac:dyDescent="0.5">
      <c r="B53" s="5">
        <v>0.48323704925102806</v>
      </c>
      <c r="C53" s="5">
        <v>5.6480766397585924E-2</v>
      </c>
      <c r="D53" s="7">
        <v>0.89247279649978162</v>
      </c>
      <c r="E53" s="5">
        <v>0.22773796059545592</v>
      </c>
      <c r="F53" s="5">
        <v>0.6914680420582453</v>
      </c>
      <c r="G53" s="7">
        <v>0.57272264362253034</v>
      </c>
      <c r="H53" s="5">
        <v>0.58393936110887967</v>
      </c>
    </row>
    <row r="54" spans="2:8" x14ac:dyDescent="0.5">
      <c r="B54" s="5">
        <v>0.90992585906292978</v>
      </c>
      <c r="C54" s="5">
        <v>0.89002364960458991</v>
      </c>
      <c r="D54" s="7">
        <v>0.1898391130908168</v>
      </c>
      <c r="E54" s="5">
        <v>0.62079935658373775</v>
      </c>
      <c r="F54" s="5">
        <v>0.66962724236758575</v>
      </c>
      <c r="G54" s="7">
        <v>0.15044708285366415</v>
      </c>
      <c r="H54" s="5">
        <v>0.97601156325598915</v>
      </c>
    </row>
    <row r="55" spans="2:8" x14ac:dyDescent="0.5">
      <c r="B55" s="5">
        <v>0.77681306083468638</v>
      </c>
      <c r="C55" s="5">
        <v>0.30953720424183473</v>
      </c>
      <c r="D55" s="7">
        <v>0.56589391802282396</v>
      </c>
      <c r="E55" s="5">
        <v>0.78956797111834764</v>
      </c>
      <c r="F55" s="5">
        <v>0.62325196224610124</v>
      </c>
      <c r="G55" s="7">
        <v>0.20972690422871754</v>
      </c>
      <c r="H55" s="5">
        <v>0.59145385665556494</v>
      </c>
    </row>
    <row r="56" spans="2:8" x14ac:dyDescent="0.5">
      <c r="B56" s="5">
        <v>0.56457722959923728</v>
      </c>
      <c r="C56" s="5">
        <v>0.96390023467171293</v>
      </c>
      <c r="D56" s="7">
        <v>0.23073185252258388</v>
      </c>
      <c r="E56" s="5">
        <v>0.40143820145890174</v>
      </c>
      <c r="F56" s="5">
        <v>0.29709404322210364</v>
      </c>
      <c r="G56" s="7">
        <v>0.61028850585149352</v>
      </c>
      <c r="H56" s="5">
        <v>0.9495355845784732</v>
      </c>
    </row>
    <row r="57" spans="2:8" x14ac:dyDescent="0.5">
      <c r="B57" s="5">
        <v>0.60749558013125449</v>
      </c>
      <c r="C57" s="5">
        <v>5.4513929065210576E-2</v>
      </c>
      <c r="D57" s="7">
        <v>0.7744971262083693</v>
      </c>
      <c r="E57" s="5">
        <v>0.46631234296366841</v>
      </c>
      <c r="F57" s="5">
        <v>0.73332967887694966</v>
      </c>
      <c r="G57" s="7">
        <v>0.95482857079802419</v>
      </c>
      <c r="H57" s="5">
        <v>0.94113702683932132</v>
      </c>
    </row>
    <row r="58" spans="2:8" x14ac:dyDescent="0.5">
      <c r="B58" s="5">
        <v>0.26539713607659454</v>
      </c>
      <c r="C58" s="5">
        <v>0.23439488606244474</v>
      </c>
      <c r="D58" s="7">
        <v>0.47239690365488851</v>
      </c>
      <c r="E58" s="5">
        <v>0.92961323394228046</v>
      </c>
      <c r="F58" s="5">
        <v>0.21514790798285777</v>
      </c>
      <c r="G58" s="7">
        <v>0.35110878448635141</v>
      </c>
      <c r="H58" s="5">
        <v>0.88372544311846735</v>
      </c>
    </row>
    <row r="59" spans="2:8" x14ac:dyDescent="0.5">
      <c r="B59" s="5">
        <v>0.68996803015970198</v>
      </c>
      <c r="C59" s="5">
        <v>0.16569834772505665</v>
      </c>
      <c r="D59" s="7">
        <v>0.1110906306940036</v>
      </c>
      <c r="E59" s="5">
        <v>0.54553428121463554</v>
      </c>
      <c r="F59" s="5">
        <v>0.54079561971937173</v>
      </c>
      <c r="G59" s="7">
        <v>0.68665303771504904</v>
      </c>
      <c r="H59" s="5">
        <v>0.96003057662621571</v>
      </c>
    </row>
    <row r="60" spans="2:8" x14ac:dyDescent="0.5">
      <c r="B60" s="5">
        <v>0.39483595281728107</v>
      </c>
      <c r="C60" s="5">
        <v>0.36040801198423478</v>
      </c>
      <c r="D60" s="7">
        <v>0.8758717113659511</v>
      </c>
      <c r="E60" s="5">
        <v>0.53815199963116478</v>
      </c>
      <c r="F60" s="5">
        <v>0.22433622525352082</v>
      </c>
      <c r="G60" s="7">
        <v>0.53666496925721852</v>
      </c>
      <c r="H60" s="5">
        <v>0.71837598345494325</v>
      </c>
    </row>
    <row r="61" spans="2:8" x14ac:dyDescent="0.5">
      <c r="B61" s="5">
        <v>0.77711016284973056</v>
      </c>
      <c r="C61" s="5">
        <v>0.9161530532643154</v>
      </c>
      <c r="D61" s="7">
        <v>0.64951233675593212</v>
      </c>
      <c r="E61" s="5">
        <v>0.95864658033407224</v>
      </c>
      <c r="F61" s="5">
        <v>0.38464413073013493</v>
      </c>
      <c r="G61" s="7">
        <v>0.87217958944620899</v>
      </c>
      <c r="H61" s="5">
        <v>1.0517989650850434E-2</v>
      </c>
    </row>
    <row r="62" spans="2:8" x14ac:dyDescent="0.5">
      <c r="B62" s="5">
        <v>0.24783286402579652</v>
      </c>
      <c r="C62" s="5">
        <v>0.26421926497419562</v>
      </c>
      <c r="D62" s="7">
        <v>0.14527396958416294</v>
      </c>
      <c r="E62" s="5">
        <v>0.97330524776462113</v>
      </c>
      <c r="F62" s="5">
        <v>0.31245800728000805</v>
      </c>
      <c r="G62" s="7">
        <v>0.33223059246972819</v>
      </c>
      <c r="H62" s="5">
        <v>0.32911049463411812</v>
      </c>
    </row>
    <row r="63" spans="2:8" x14ac:dyDescent="0.5">
      <c r="B63" s="5">
        <v>0.34717823758036781</v>
      </c>
      <c r="C63" s="5">
        <v>0.49632672769553943</v>
      </c>
      <c r="D63" s="7">
        <v>0.45133011993754568</v>
      </c>
      <c r="E63" s="5">
        <v>0.92909825895051346</v>
      </c>
      <c r="F63" s="5">
        <v>0.45233943127588105</v>
      </c>
      <c r="G63" s="7">
        <v>0.70046193771602439</v>
      </c>
      <c r="H63" s="5">
        <v>0.9129481570338982</v>
      </c>
    </row>
    <row r="64" spans="2:8" x14ac:dyDescent="0.5">
      <c r="B64" s="5">
        <v>0.75972557116561745</v>
      </c>
      <c r="C64" s="5">
        <v>0.76374667042511946</v>
      </c>
      <c r="D64" s="7">
        <v>0.74884022164028519</v>
      </c>
      <c r="E64" s="5">
        <v>0.95436492730058697</v>
      </c>
      <c r="F64" s="5">
        <v>0.42815265079565412</v>
      </c>
      <c r="G64" s="7">
        <v>0.67939687246121427</v>
      </c>
      <c r="H64" s="5">
        <v>0.96007246254696099</v>
      </c>
    </row>
    <row r="65" spans="2:8" x14ac:dyDescent="0.5">
      <c r="B65" s="5">
        <v>6.1818098324109005E-3</v>
      </c>
      <c r="C65" s="5">
        <v>2.1782678910233777E-2</v>
      </c>
      <c r="D65" s="7">
        <v>0.35128343956072072</v>
      </c>
      <c r="E65" s="5">
        <v>0.24177124391900606</v>
      </c>
      <c r="F65" s="5">
        <v>0.69737610246988435</v>
      </c>
      <c r="G65" s="7">
        <v>0.76705063203633483</v>
      </c>
      <c r="H65" s="5">
        <v>0.58052146316051711</v>
      </c>
    </row>
    <row r="66" spans="2:8" x14ac:dyDescent="0.5">
      <c r="B66" s="5">
        <v>0.58127193810462341</v>
      </c>
      <c r="C66" s="5">
        <v>0.80010302883798334</v>
      </c>
      <c r="D66" s="7">
        <v>0.9975536559124889</v>
      </c>
      <c r="E66" s="5">
        <v>0.66338793658638817</v>
      </c>
      <c r="F66" s="5">
        <v>0.86333246860297308</v>
      </c>
      <c r="G66" s="7">
        <v>0.35032959110313033</v>
      </c>
      <c r="H66" s="5">
        <v>0.68834686002198175</v>
      </c>
    </row>
    <row r="67" spans="2:8" x14ac:dyDescent="0.5">
      <c r="B67" s="5">
        <v>0.16151423003226295</v>
      </c>
      <c r="C67" s="5">
        <v>0.55144289241783184</v>
      </c>
      <c r="D67" s="7">
        <v>0.79723712631892441</v>
      </c>
      <c r="E67" s="5">
        <v>0.82474626866088752</v>
      </c>
      <c r="F67" s="5">
        <v>0.61116561983957851</v>
      </c>
      <c r="G67" s="7">
        <v>0.85608215965178847</v>
      </c>
      <c r="H67" s="5">
        <v>0.32509275853627839</v>
      </c>
    </row>
    <row r="68" spans="2:8" x14ac:dyDescent="0.5">
      <c r="B68" s="5">
        <v>0.97232001500791054</v>
      </c>
      <c r="C68" s="5">
        <v>0.75253373818882174</v>
      </c>
      <c r="D68" s="7">
        <v>2.4568438271542981E-2</v>
      </c>
      <c r="E68" s="5">
        <v>0.32700028495185873</v>
      </c>
      <c r="F68" s="5">
        <v>0.39411305469927227</v>
      </c>
      <c r="G68" s="7">
        <v>0.40609135724219686</v>
      </c>
      <c r="H68" s="5">
        <v>0.91276247857990089</v>
      </c>
    </row>
    <row r="69" spans="2:8" x14ac:dyDescent="0.5">
      <c r="B69" s="5">
        <v>0.96035602399163444</v>
      </c>
      <c r="C69" s="5">
        <v>0.7778241725088757</v>
      </c>
      <c r="D69" s="7">
        <v>0.36012405501097522</v>
      </c>
      <c r="E69" s="5">
        <v>0.53149087052013932</v>
      </c>
      <c r="F69" s="5">
        <v>0.83612744600493749</v>
      </c>
      <c r="G69" s="7">
        <v>0.93731603438104205</v>
      </c>
      <c r="H69" s="5">
        <v>0.67293847079318958</v>
      </c>
    </row>
    <row r="70" spans="2:8" x14ac:dyDescent="0.5">
      <c r="B70" s="5">
        <v>0.76025458936389523</v>
      </c>
      <c r="C70" s="5">
        <v>0.68767791570003456</v>
      </c>
      <c r="D70" s="7">
        <v>0.72161956913810144</v>
      </c>
      <c r="E70" s="5">
        <v>0.2734799076691305</v>
      </c>
      <c r="F70" s="5">
        <v>0.35796165299380545</v>
      </c>
      <c r="G70" s="7">
        <v>9.9504717568864365E-2</v>
      </c>
      <c r="H70" s="5">
        <v>0.63531330476572401</v>
      </c>
    </row>
    <row r="71" spans="2:8" x14ac:dyDescent="0.5">
      <c r="B71" s="5">
        <v>0.73398825370976173</v>
      </c>
      <c r="C71" s="5">
        <v>0.44242351800538238</v>
      </c>
      <c r="D71" s="7">
        <v>0.61753052208805226</v>
      </c>
      <c r="E71" s="5">
        <v>0.87248241339041854</v>
      </c>
      <c r="F71" s="5">
        <v>0.94573880114193154</v>
      </c>
      <c r="G71" s="7">
        <v>0.49054600544161103</v>
      </c>
      <c r="H71" s="5">
        <v>0.44990951668467716</v>
      </c>
    </row>
    <row r="72" spans="2:8" x14ac:dyDescent="0.5">
      <c r="B72" s="5">
        <v>0.3515439135006686</v>
      </c>
      <c r="C72" s="5">
        <v>0.40767282412087891</v>
      </c>
      <c r="D72" s="7">
        <v>0.3491334054689581</v>
      </c>
      <c r="E72" s="5">
        <v>0.14447447869409036</v>
      </c>
      <c r="F72" s="5">
        <v>0.54428059903569848</v>
      </c>
      <c r="G72" s="7">
        <v>0.76000218275789377</v>
      </c>
      <c r="H72" s="5">
        <v>0.1629255893490999</v>
      </c>
    </row>
    <row r="73" spans="2:8" x14ac:dyDescent="0.5">
      <c r="B73" s="5">
        <v>0.22877966963249818</v>
      </c>
      <c r="C73" s="5">
        <v>0.59317973493858234</v>
      </c>
      <c r="D73" s="7">
        <v>0.47745044663595859</v>
      </c>
      <c r="E73" s="5">
        <v>0.36157425970048718</v>
      </c>
      <c r="F73" s="5">
        <v>0.87493260201442702</v>
      </c>
      <c r="G73" s="7">
        <v>0.1990125178552189</v>
      </c>
      <c r="H73" s="5">
        <v>0.28636922898521533</v>
      </c>
    </row>
    <row r="74" spans="2:8" x14ac:dyDescent="0.5">
      <c r="B74" s="5">
        <v>0.92171203915067057</v>
      </c>
      <c r="C74" s="5">
        <v>0.94155888029333168</v>
      </c>
      <c r="D74" s="7">
        <v>0.33647770022798307</v>
      </c>
      <c r="E74" s="5">
        <v>4.3583725347628555E-2</v>
      </c>
      <c r="F74" s="5">
        <v>0.56957810820250332</v>
      </c>
      <c r="G74" s="7">
        <v>0.63425249487971258</v>
      </c>
      <c r="H74" s="5">
        <v>0.33016399568232924</v>
      </c>
    </row>
    <row r="75" spans="2:8" x14ac:dyDescent="0.5">
      <c r="B75" s="5">
        <v>0.94128254731407424</v>
      </c>
      <c r="C75" s="5">
        <v>0.48087950493926801</v>
      </c>
      <c r="D75" s="7">
        <v>0.25480104374164192</v>
      </c>
      <c r="E75" s="5">
        <v>0.36801297220003359</v>
      </c>
      <c r="F75" s="5">
        <v>1.2749064622368023E-2</v>
      </c>
      <c r="G75" s="7">
        <v>0.9751649470934487</v>
      </c>
      <c r="H75" s="5">
        <v>0.63394746664630031</v>
      </c>
    </row>
    <row r="76" spans="2:8" x14ac:dyDescent="0.5">
      <c r="B76" s="5">
        <v>0.40184215322825168</v>
      </c>
      <c r="C76" s="5">
        <v>0.94747267428237181</v>
      </c>
      <c r="D76" s="7">
        <v>4.1501122717013672E-3</v>
      </c>
      <c r="E76" s="5">
        <v>0.12071096681452187</v>
      </c>
      <c r="F76" s="5">
        <v>0.40981930245749076</v>
      </c>
      <c r="G76" s="7">
        <v>2.8426998151224403E-2</v>
      </c>
      <c r="H76" s="5">
        <v>0.22928956389344402</v>
      </c>
    </row>
    <row r="77" spans="2:8" x14ac:dyDescent="0.5">
      <c r="B77" s="5">
        <v>0.32707086147980058</v>
      </c>
      <c r="C77" s="5">
        <v>0.83376133221773774</v>
      </c>
      <c r="D77" s="7">
        <v>0.75874025317414784</v>
      </c>
      <c r="E77" s="5">
        <v>6.0232475398223295E-2</v>
      </c>
      <c r="F77" s="5">
        <v>0.56605713359007925</v>
      </c>
      <c r="G77" s="7">
        <v>0.69950234152799728</v>
      </c>
      <c r="H77" s="5">
        <v>0.86311717668631194</v>
      </c>
    </row>
    <row r="78" spans="2:8" x14ac:dyDescent="0.5">
      <c r="B78" s="5">
        <v>0.93860025570347005</v>
      </c>
      <c r="C78" s="5">
        <v>8.3638753596724236E-2</v>
      </c>
      <c r="D78" s="7">
        <v>0.21445884011417182</v>
      </c>
      <c r="E78" s="5">
        <v>0.16505113604531374</v>
      </c>
      <c r="F78" s="5">
        <v>0.68867066899168439</v>
      </c>
      <c r="G78" s="7">
        <v>0.26442991536826632</v>
      </c>
      <c r="H78" s="5">
        <v>7.9876364363351549E-4</v>
      </c>
    </row>
    <row r="79" spans="2:8" x14ac:dyDescent="0.5">
      <c r="B79" s="5">
        <v>8.7363807443599562E-2</v>
      </c>
      <c r="C79" s="5">
        <v>0.14783157757003496</v>
      </c>
      <c r="D79" s="7">
        <v>0.91129249934658874</v>
      </c>
      <c r="E79" s="5">
        <v>0.94640869299729058</v>
      </c>
      <c r="F79" s="5">
        <v>1.524241111321345E-2</v>
      </c>
      <c r="G79" s="7">
        <v>0.70683387912781925</v>
      </c>
      <c r="H79" s="5">
        <v>0.17777644704813067</v>
      </c>
    </row>
    <row r="80" spans="2:8" x14ac:dyDescent="0.5">
      <c r="B80" s="5">
        <v>0.48916790110873976</v>
      </c>
      <c r="C80" s="5">
        <v>0.27569179837379654</v>
      </c>
      <c r="D80" s="7">
        <v>1.231641787406268E-2</v>
      </c>
      <c r="E80" s="5">
        <v>0.35245198467402883</v>
      </c>
      <c r="F80" s="5">
        <v>0.72870805884772238</v>
      </c>
      <c r="G80" s="7">
        <v>6.9650288684052875E-2</v>
      </c>
      <c r="H80" s="5">
        <v>0.43017913458917967</v>
      </c>
    </row>
    <row r="81" spans="2:8" x14ac:dyDescent="0.5">
      <c r="B81" s="5">
        <v>0.54652915721449724</v>
      </c>
      <c r="C81" s="5">
        <v>5.5158920227019514E-2</v>
      </c>
      <c r="D81" s="7">
        <v>0.29008518687897267</v>
      </c>
      <c r="E81" s="5">
        <v>0.49622890991614055</v>
      </c>
      <c r="F81" s="5">
        <v>0.42475883600990594</v>
      </c>
      <c r="G81" s="7">
        <v>0.5282748799338004</v>
      </c>
      <c r="H81" s="5">
        <v>0.86145537952296269</v>
      </c>
    </row>
    <row r="82" spans="2:8" x14ac:dyDescent="0.5">
      <c r="B82" s="5">
        <v>0.3849418680634209</v>
      </c>
      <c r="C82" s="5">
        <v>1.2421135392952365E-2</v>
      </c>
      <c r="D82" s="7">
        <v>0.97502753259542585</v>
      </c>
      <c r="E82" s="5">
        <v>0.74119617127180826</v>
      </c>
      <c r="F82" s="5">
        <v>0.54214418807999132</v>
      </c>
      <c r="G82" s="7">
        <v>0.51983307346407504</v>
      </c>
      <c r="H82" s="5">
        <v>3.7064577726859671E-3</v>
      </c>
    </row>
    <row r="83" spans="2:8" x14ac:dyDescent="0.5">
      <c r="B83" s="5">
        <v>0.72283579940902953</v>
      </c>
      <c r="C83" s="5">
        <v>0.77327427367863977</v>
      </c>
      <c r="D83" s="7">
        <v>0.97935031793799521</v>
      </c>
      <c r="E83" s="5">
        <v>6.7536888660886252E-3</v>
      </c>
      <c r="F83" s="5">
        <v>0.67199079847987697</v>
      </c>
      <c r="G83" s="7">
        <v>0.41724486394872451</v>
      </c>
      <c r="H83" s="5">
        <v>0.44023378058672424</v>
      </c>
    </row>
    <row r="84" spans="2:8" x14ac:dyDescent="0.5">
      <c r="B84" s="5">
        <v>0.51673229570442025</v>
      </c>
      <c r="C84" s="5">
        <v>0.56101464231446041</v>
      </c>
      <c r="D84" s="7">
        <v>0.55414325056545377</v>
      </c>
      <c r="E84" s="5">
        <v>0.56132653305834701</v>
      </c>
      <c r="F84" s="5">
        <v>0.39494961797806538</v>
      </c>
      <c r="G84" s="7">
        <v>0.92686801396818241</v>
      </c>
      <c r="H84" s="5">
        <v>0.946026888773009</v>
      </c>
    </row>
    <row r="85" spans="2:8" x14ac:dyDescent="0.5">
      <c r="B85" s="5">
        <v>0.69393036362022986</v>
      </c>
      <c r="C85" s="5">
        <v>0.71508354981436106</v>
      </c>
      <c r="D85" s="7">
        <v>0.27850829022037771</v>
      </c>
      <c r="E85" s="5">
        <v>0.32447976692988734</v>
      </c>
      <c r="F85" s="5">
        <v>0.55169186336802256</v>
      </c>
      <c r="G85" s="7">
        <v>0.84508323888858572</v>
      </c>
      <c r="H85" s="5">
        <v>4.6905818409734568E-2</v>
      </c>
    </row>
    <row r="86" spans="2:8" x14ac:dyDescent="0.5">
      <c r="B86" s="5">
        <v>0.78161157896813727</v>
      </c>
      <c r="C86" s="5">
        <v>8.081775802349167E-2</v>
      </c>
      <c r="D86" s="7">
        <v>0.42265471526415976</v>
      </c>
      <c r="E86" s="5">
        <v>0.27894974505209369</v>
      </c>
      <c r="F86" s="5">
        <v>9.1246722753904885E-2</v>
      </c>
      <c r="G86" s="7">
        <v>0.85298818474313709</v>
      </c>
      <c r="H86" s="5">
        <v>0.26107451265418935</v>
      </c>
    </row>
    <row r="87" spans="2:8" x14ac:dyDescent="0.5">
      <c r="B87" s="5">
        <v>0.96297814759615785</v>
      </c>
      <c r="C87" s="5">
        <v>0.7484783595342388</v>
      </c>
      <c r="D87" s="7">
        <v>0.89100196599290027</v>
      </c>
      <c r="E87" s="5">
        <v>0.39579266934109647</v>
      </c>
      <c r="F87" s="5">
        <v>0.73474793733332588</v>
      </c>
      <c r="G87" s="7">
        <v>0.37782987898374748</v>
      </c>
      <c r="H87" s="5">
        <v>0.17670143087533141</v>
      </c>
    </row>
    <row r="88" spans="2:8" x14ac:dyDescent="0.5">
      <c r="B88" s="5">
        <v>0.12721466150358562</v>
      </c>
      <c r="C88" s="5">
        <v>0.3178066187434716</v>
      </c>
      <c r="D88" s="7">
        <v>0.90958951795061882</v>
      </c>
      <c r="E88" s="5">
        <v>0.49447642913354106</v>
      </c>
      <c r="F88" s="5">
        <v>0.45144360991879395</v>
      </c>
      <c r="G88" s="7">
        <v>0.22034084991987601</v>
      </c>
      <c r="H88" s="5">
        <v>0.63121186316823175</v>
      </c>
    </row>
    <row r="89" spans="2:8" x14ac:dyDescent="0.5">
      <c r="B89" s="5">
        <v>0.84639917653779762</v>
      </c>
      <c r="C89" s="5">
        <v>0.14736350554809707</v>
      </c>
      <c r="D89" s="7">
        <v>0.2748651714234327</v>
      </c>
      <c r="E89" s="5">
        <v>0.14895247491101271</v>
      </c>
      <c r="F89" s="5">
        <v>0.41859398584853702</v>
      </c>
      <c r="G89" s="7">
        <v>0.58309276406198185</v>
      </c>
      <c r="H89" s="5">
        <v>0.39626961645789338</v>
      </c>
    </row>
    <row r="90" spans="2:8" x14ac:dyDescent="0.5">
      <c r="B90" s="5">
        <v>0.53136344634994814</v>
      </c>
      <c r="C90" s="5">
        <v>0.90369147889745616</v>
      </c>
      <c r="D90" s="7">
        <v>0.87487359139293241</v>
      </c>
      <c r="E90" s="5">
        <v>0.77165042754506552</v>
      </c>
      <c r="F90" s="5">
        <v>0.43497518872333973</v>
      </c>
      <c r="G90" s="7">
        <v>0.63659735567408582</v>
      </c>
      <c r="H90" s="5">
        <v>0.36983474101848679</v>
      </c>
    </row>
    <row r="91" spans="2:8" x14ac:dyDescent="0.5">
      <c r="B91" s="5">
        <v>0.68056736687852837</v>
      </c>
      <c r="C91" s="5">
        <v>0.10010659622639473</v>
      </c>
      <c r="D91" s="7">
        <v>0.13109676635551804</v>
      </c>
      <c r="E91" s="5">
        <v>0.43807912118095405</v>
      </c>
      <c r="F91" s="5">
        <v>0.24410779563926094</v>
      </c>
      <c r="G91" s="7">
        <v>0.3279001826342407</v>
      </c>
      <c r="H91" s="5">
        <v>0.88602123328998061</v>
      </c>
    </row>
    <row r="92" spans="2:8" x14ac:dyDescent="0.5">
      <c r="B92" s="5">
        <v>0.85969853052327583</v>
      </c>
      <c r="C92" s="5">
        <v>0.18158776891593509</v>
      </c>
      <c r="D92" s="7">
        <v>0.75783278330938231</v>
      </c>
      <c r="E92" s="5">
        <v>0.90548229772233046</v>
      </c>
      <c r="F92" s="5">
        <v>0.98795732584480866</v>
      </c>
      <c r="G92" s="7">
        <v>0.57057159331303264</v>
      </c>
      <c r="H92" s="5">
        <v>0.56287695052834019</v>
      </c>
    </row>
    <row r="93" spans="2:8" x14ac:dyDescent="0.5">
      <c r="B93" s="5">
        <v>0.91532986144046324</v>
      </c>
      <c r="C93" s="5">
        <v>0.11986520403284406</v>
      </c>
      <c r="D93" s="7">
        <v>0.66095187659024002</v>
      </c>
      <c r="E93" s="5">
        <v>0.70337118203474658</v>
      </c>
      <c r="F93" s="5">
        <v>0.25173353391589126</v>
      </c>
      <c r="G93" s="7">
        <v>0.28628726519059478</v>
      </c>
      <c r="H93" s="5">
        <v>0.56129782803050521</v>
      </c>
    </row>
    <row r="94" spans="2:8" x14ac:dyDescent="0.5">
      <c r="B94" s="5">
        <v>0.12200397800866414</v>
      </c>
      <c r="C94" s="5">
        <v>0.11764491742959948</v>
      </c>
      <c r="D94" s="7">
        <v>0.79319984977627822</v>
      </c>
      <c r="E94" s="5">
        <v>0.7672547092916524</v>
      </c>
      <c r="F94" s="5">
        <v>0.906003879277681</v>
      </c>
      <c r="G94" s="7">
        <v>0.23964081411076599</v>
      </c>
      <c r="H94" s="5">
        <v>0.64580620636504005</v>
      </c>
    </row>
    <row r="95" spans="2:8" x14ac:dyDescent="0.5">
      <c r="B95" s="5">
        <v>0.40354905992000778</v>
      </c>
      <c r="C95" s="5">
        <v>0.95890925773243119</v>
      </c>
      <c r="D95" s="7">
        <v>0.36880875635163601</v>
      </c>
      <c r="E95" s="5">
        <v>0.17110866159480764</v>
      </c>
      <c r="F95" s="5">
        <v>0.98931580043526979</v>
      </c>
      <c r="G95" s="7">
        <v>0.53443704905985978</v>
      </c>
      <c r="H95" s="5">
        <v>0.76705646829533336</v>
      </c>
    </row>
    <row r="96" spans="2:8" x14ac:dyDescent="0.5">
      <c r="B96" s="5">
        <v>0.38854248846832662</v>
      </c>
      <c r="C96" s="5">
        <v>0.38512781121451933</v>
      </c>
      <c r="D96" s="7">
        <v>0.74999850137108126</v>
      </c>
      <c r="E96" s="5">
        <v>0.58626545980925315</v>
      </c>
      <c r="F96" s="5">
        <v>0.207170472115485</v>
      </c>
      <c r="G96" s="7">
        <v>0.99829704826885401</v>
      </c>
      <c r="H96" s="5">
        <v>0.36388167488940404</v>
      </c>
    </row>
    <row r="97" spans="2:8" x14ac:dyDescent="0.5">
      <c r="B97" s="5">
        <v>0.98647959600840474</v>
      </c>
      <c r="C97" s="5">
        <v>2.0192418087003894E-2</v>
      </c>
      <c r="D97" s="7">
        <v>0.52879899351422166</v>
      </c>
      <c r="E97" s="5">
        <v>0.4185916408501964</v>
      </c>
      <c r="F97" s="5">
        <v>0.60419256055985748</v>
      </c>
      <c r="G97" s="7">
        <v>0.19464581883148835</v>
      </c>
      <c r="H97" s="5">
        <v>0.19914638661064643</v>
      </c>
    </row>
    <row r="98" spans="2:8" x14ac:dyDescent="0.5">
      <c r="B98" s="5">
        <v>0.6428465545384745</v>
      </c>
      <c r="C98" s="5">
        <v>0.40474793318117275</v>
      </c>
      <c r="D98" s="7">
        <v>0.38874501200011236</v>
      </c>
      <c r="E98" s="5">
        <v>0.23436015582567116</v>
      </c>
      <c r="F98" s="5">
        <v>0.35182306523963813</v>
      </c>
      <c r="G98" s="7">
        <v>0.94668976377481107</v>
      </c>
      <c r="H98" s="5">
        <v>0.40809588259832913</v>
      </c>
    </row>
    <row r="99" spans="2:8" x14ac:dyDescent="0.5">
      <c r="B99" s="5">
        <v>0.53141413758213396</v>
      </c>
      <c r="C99" s="5">
        <v>2.365947635960719E-2</v>
      </c>
      <c r="D99" s="7">
        <v>4.2518816644523838E-2</v>
      </c>
      <c r="E99" s="5">
        <v>0.47182935358021272</v>
      </c>
      <c r="F99" s="5">
        <v>5.8656312848775816E-2</v>
      </c>
      <c r="G99" s="7">
        <v>0.42527660406260837</v>
      </c>
      <c r="H99" s="5">
        <v>0.27675758121449601</v>
      </c>
    </row>
    <row r="100" spans="2:8" x14ac:dyDescent="0.5">
      <c r="B100" s="5">
        <v>0.35158943039774337</v>
      </c>
      <c r="C100" s="5">
        <v>4.8781469829489277E-2</v>
      </c>
      <c r="D100" s="7">
        <v>0.71011533910123337</v>
      </c>
      <c r="E100" s="5">
        <v>0.10870199946045211</v>
      </c>
      <c r="F100" s="5">
        <v>3.4863288350389432E-2</v>
      </c>
      <c r="G100" s="7">
        <v>0.81969576107959097</v>
      </c>
      <c r="H100" s="5">
        <v>5.4089210430371182E-2</v>
      </c>
    </row>
    <row r="101" spans="2:8" x14ac:dyDescent="0.5">
      <c r="B101" s="5">
        <v>0.72310423835927207</v>
      </c>
      <c r="C101" s="5">
        <v>0.36018364347710019</v>
      </c>
      <c r="D101" s="7">
        <v>0.34244164911700725</v>
      </c>
      <c r="E101" s="5">
        <v>0.11296144235677774</v>
      </c>
      <c r="F101" s="5">
        <v>0.12246734021443784</v>
      </c>
      <c r="G101" s="7">
        <v>2.8238121463050436E-2</v>
      </c>
      <c r="H101" s="5">
        <v>0.18919518276587155</v>
      </c>
    </row>
    <row r="102" spans="2:8" x14ac:dyDescent="0.5">
      <c r="B102" s="5">
        <v>0.2610705722176887</v>
      </c>
      <c r="C102" s="5">
        <v>0.71506194066150552</v>
      </c>
      <c r="D102" s="7">
        <v>0.70401497597034179</v>
      </c>
      <c r="E102" s="5">
        <v>2.859162493830758E-2</v>
      </c>
      <c r="F102" s="5">
        <v>0.85124257849385221</v>
      </c>
      <c r="G102" s="7">
        <v>0.65254918916165749</v>
      </c>
      <c r="H102" s="5">
        <v>0.98361158283954087</v>
      </c>
    </row>
    <row r="103" spans="2:8" x14ac:dyDescent="0.5">
      <c r="B103" s="5">
        <v>4.4132742780722545E-4</v>
      </c>
      <c r="C103" s="5">
        <v>0.29724511572146284</v>
      </c>
      <c r="D103" s="7">
        <v>0.152466730306964</v>
      </c>
      <c r="E103" s="5">
        <v>0.12167012385295362</v>
      </c>
      <c r="F103" s="5">
        <v>0.87583343080336817</v>
      </c>
      <c r="G103" s="7">
        <v>0.54076198954767651</v>
      </c>
      <c r="H103" s="5">
        <v>0.89494931992506888</v>
      </c>
    </row>
    <row r="104" spans="2:8" x14ac:dyDescent="0.5">
      <c r="B104" s="5">
        <v>8.7062965056478259E-2</v>
      </c>
      <c r="C104" s="5">
        <v>0.92025022541956258</v>
      </c>
      <c r="D104" s="7">
        <v>0.25893092995190337</v>
      </c>
      <c r="E104" s="5">
        <v>0.86034860027390325</v>
      </c>
      <c r="F104" s="5">
        <v>0.11681020744517773</v>
      </c>
      <c r="G104" s="7">
        <v>0.76577874644527633</v>
      </c>
      <c r="H104" s="5">
        <v>0.50225092844826613</v>
      </c>
    </row>
    <row r="105" spans="2:8" x14ac:dyDescent="0.5">
      <c r="B105" s="5">
        <v>0.96503195045165047</v>
      </c>
      <c r="C105" s="5">
        <v>6.676199629870605E-2</v>
      </c>
      <c r="D105" s="7">
        <v>0.50937355694698949</v>
      </c>
      <c r="E105" s="5">
        <v>0.63904264440658531</v>
      </c>
      <c r="F105" s="5">
        <v>0.24808746970500217</v>
      </c>
      <c r="G105" s="7">
        <v>0.50699223177504837</v>
      </c>
      <c r="H105" s="5">
        <v>0.91527419083625183</v>
      </c>
    </row>
    <row r="106" spans="2:8" x14ac:dyDescent="0.5">
      <c r="B106" s="5">
        <v>0.77570730900953833</v>
      </c>
      <c r="C106" s="5">
        <v>0.37121240708937825</v>
      </c>
      <c r="D106" s="7">
        <v>0.60561547460367571</v>
      </c>
      <c r="E106" s="5">
        <v>0.91274413907345586</v>
      </c>
      <c r="F106" s="5">
        <v>0.53904544614987127</v>
      </c>
      <c r="G106" s="7">
        <v>0.44477175078111086</v>
      </c>
      <c r="H106" s="5">
        <v>0.38182780410378386</v>
      </c>
    </row>
    <row r="107" spans="2:8" x14ac:dyDescent="0.5">
      <c r="B107" s="5">
        <v>0.16425479331762616</v>
      </c>
      <c r="C107" s="5">
        <v>0.61153820768281308</v>
      </c>
      <c r="D107" s="7">
        <v>0.60162835702300144</v>
      </c>
      <c r="E107" s="5">
        <v>0.18306958712449894</v>
      </c>
      <c r="F107" s="5">
        <v>0.27037655534709981</v>
      </c>
      <c r="G107" s="7">
        <v>0.4959529473294193</v>
      </c>
      <c r="H107" s="5">
        <v>0.65039441115048557</v>
      </c>
    </row>
    <row r="108" spans="2:8" x14ac:dyDescent="0.5">
      <c r="B108" s="5">
        <v>0.73987526327233266</v>
      </c>
      <c r="C108" s="5">
        <v>0.55132821856464709</v>
      </c>
      <c r="D108" s="7">
        <v>0.82341835459387291</v>
      </c>
      <c r="E108" s="5">
        <v>0.33274228151923513</v>
      </c>
      <c r="F108" s="5">
        <v>0.5338806573780126</v>
      </c>
      <c r="G108" s="7">
        <v>0.56037673242207475</v>
      </c>
      <c r="H108" s="5">
        <v>0.71346486625006822</v>
      </c>
    </row>
    <row r="109" spans="2:8" x14ac:dyDescent="0.5">
      <c r="B109" s="5">
        <v>0.2790792919138283</v>
      </c>
      <c r="C109" s="5">
        <v>0.19990478840394799</v>
      </c>
      <c r="D109" s="7">
        <v>0.95342572334838716</v>
      </c>
      <c r="E109" s="5">
        <v>5.3345861799429795E-2</v>
      </c>
      <c r="F109" s="5">
        <v>0.48348281458659703</v>
      </c>
      <c r="G109" s="7">
        <v>0.12383635974316576</v>
      </c>
      <c r="H109" s="5">
        <v>6.2669581284504616E-3</v>
      </c>
    </row>
    <row r="110" spans="2:8" x14ac:dyDescent="0.5">
      <c r="B110" s="5">
        <v>0.40349971052912359</v>
      </c>
      <c r="C110" s="5">
        <v>0.28164103674893348</v>
      </c>
      <c r="D110" s="7">
        <v>0.89257327581887314</v>
      </c>
      <c r="E110" s="5">
        <v>1.525347262443022E-3</v>
      </c>
      <c r="F110" s="5">
        <v>6.5910971830117404E-2</v>
      </c>
      <c r="G110" s="7">
        <v>4.6817525787600012E-2</v>
      </c>
      <c r="H110" s="5">
        <v>0.51280026472451756</v>
      </c>
    </row>
    <row r="111" spans="2:8" x14ac:dyDescent="0.5">
      <c r="B111" s="5">
        <v>0.29655123385947135</v>
      </c>
      <c r="C111" s="5">
        <v>7.5638797216751819E-2</v>
      </c>
      <c r="D111" s="7">
        <v>0.47599278718307581</v>
      </c>
      <c r="E111" s="5">
        <v>0.96208117784355363</v>
      </c>
      <c r="F111" s="5">
        <v>0.41870836706453096</v>
      </c>
      <c r="G111" s="7">
        <v>0.3427427242931122</v>
      </c>
      <c r="H111" s="5">
        <v>0.68371498906235484</v>
      </c>
    </row>
    <row r="112" spans="2:8" x14ac:dyDescent="0.5">
      <c r="B112" s="5">
        <v>0.42617583124618119</v>
      </c>
      <c r="C112" s="5">
        <v>0.49737027357800123</v>
      </c>
      <c r="D112" s="7">
        <v>0.93555287037555512</v>
      </c>
      <c r="E112" s="5">
        <v>0.18874764454877635</v>
      </c>
      <c r="F112" s="5">
        <v>0.95653071559059399</v>
      </c>
      <c r="G112" s="7">
        <v>0.32359745363227344</v>
      </c>
      <c r="H112" s="5">
        <v>0.22390505549609796</v>
      </c>
    </row>
    <row r="113" spans="2:8" x14ac:dyDescent="0.5">
      <c r="B113" s="5">
        <v>0.4111575540705541</v>
      </c>
      <c r="C113" s="5">
        <v>0.22385731990112046</v>
      </c>
      <c r="D113" s="7">
        <v>0.80718098983253483</v>
      </c>
      <c r="E113" s="5">
        <v>0.55350987378559302</v>
      </c>
      <c r="F113" s="5">
        <v>0.18277829110412691</v>
      </c>
      <c r="G113" s="7">
        <v>0.68268801783169542</v>
      </c>
      <c r="H113" s="5">
        <v>0.81050691566433675</v>
      </c>
    </row>
    <row r="114" spans="2:8" x14ac:dyDescent="0.5">
      <c r="B114" s="5">
        <v>0.80378854129358501</v>
      </c>
      <c r="C114" s="5">
        <v>0.37404369045303887</v>
      </c>
      <c r="D114" s="7">
        <v>0.18485211334563728</v>
      </c>
      <c r="E114" s="5">
        <v>0.79406918121981818</v>
      </c>
      <c r="F114" s="5">
        <v>0.37018112841484996</v>
      </c>
      <c r="G114" s="7">
        <v>0.58538370802764494</v>
      </c>
      <c r="H114" s="5">
        <v>0.80177220285978734</v>
      </c>
    </row>
    <row r="115" spans="2:8" x14ac:dyDescent="0.5">
      <c r="B115" s="5">
        <v>0.91141414559549694</v>
      </c>
      <c r="C115" s="5">
        <v>0.24254096705900219</v>
      </c>
      <c r="D115" s="7">
        <v>0.312288431963758</v>
      </c>
      <c r="E115" s="5">
        <v>0.31184196328991565</v>
      </c>
      <c r="F115" s="5">
        <v>0.4735718358668759</v>
      </c>
      <c r="G115" s="7">
        <v>2.0741523698482034E-2</v>
      </c>
      <c r="H115" s="5">
        <v>4.7994768681818956E-2</v>
      </c>
    </row>
    <row r="116" spans="2:8" x14ac:dyDescent="0.5">
      <c r="B116" s="5">
        <v>0.87233299908196749</v>
      </c>
      <c r="C116" s="5">
        <v>0.61317717981154596</v>
      </c>
      <c r="D116" s="7">
        <v>0.95079799399263032</v>
      </c>
      <c r="E116" s="5">
        <v>0.38756115896811938</v>
      </c>
      <c r="F116" s="5">
        <v>0.32747467607306469</v>
      </c>
      <c r="G116" s="7">
        <v>5.1229781154621401E-2</v>
      </c>
      <c r="H116" s="5">
        <v>0.27522973634542769</v>
      </c>
    </row>
    <row r="117" spans="2:8" x14ac:dyDescent="0.5">
      <c r="B117" s="5">
        <v>0.31996610211670351</v>
      </c>
      <c r="C117" s="5">
        <v>0.38763392372976591</v>
      </c>
      <c r="D117" s="7">
        <v>0.19387653394393656</v>
      </c>
      <c r="E117" s="5">
        <v>0.31447533894904289</v>
      </c>
      <c r="F117" s="5">
        <v>0.82141377514901048</v>
      </c>
      <c r="G117" s="7">
        <v>0.71692770439784081</v>
      </c>
      <c r="H117" s="5">
        <v>0.78439206665663441</v>
      </c>
    </row>
    <row r="118" spans="2:8" x14ac:dyDescent="0.5">
      <c r="B118" s="5">
        <v>0.88724204569661347</v>
      </c>
      <c r="C118" s="5">
        <v>0.13486498677375369</v>
      </c>
      <c r="D118" s="7">
        <v>0.24740441554865766</v>
      </c>
      <c r="E118" s="5">
        <v>0.88270447416422226</v>
      </c>
      <c r="F118" s="5">
        <v>0.33728303423970196</v>
      </c>
      <c r="G118" s="7">
        <v>0.51365964503961603</v>
      </c>
      <c r="H118" s="5">
        <v>0.70852338866936404</v>
      </c>
    </row>
    <row r="119" spans="2:8" x14ac:dyDescent="0.5">
      <c r="B119" s="5">
        <v>3.8609803513088181E-2</v>
      </c>
      <c r="C119" s="5">
        <v>0.49606465732635652</v>
      </c>
      <c r="D119" s="7">
        <v>0.74416666293604417</v>
      </c>
      <c r="E119" s="5">
        <v>0.34325375410999137</v>
      </c>
      <c r="F119" s="5">
        <v>0.22337110568515772</v>
      </c>
      <c r="G119" s="7">
        <v>0.75654469882107556</v>
      </c>
      <c r="H119" s="5">
        <v>0.5712095425542385</v>
      </c>
    </row>
    <row r="120" spans="2:8" x14ac:dyDescent="0.5">
      <c r="B120" s="5">
        <v>0.75964258515910643</v>
      </c>
      <c r="C120" s="5">
        <v>0.85819661600168562</v>
      </c>
      <c r="D120" s="7">
        <v>0.82848418229107357</v>
      </c>
      <c r="E120" s="5">
        <v>7.6896562819833036E-2</v>
      </c>
      <c r="F120" s="5">
        <v>0.99035836746602346</v>
      </c>
      <c r="G120" s="7">
        <v>0.57873551710014048</v>
      </c>
      <c r="H120" s="5">
        <v>0.55498119447978578</v>
      </c>
    </row>
    <row r="121" spans="2:8" x14ac:dyDescent="0.5">
      <c r="B121" s="5">
        <v>0.97370843083823044</v>
      </c>
      <c r="C121" s="5">
        <v>0.54073032154199119</v>
      </c>
      <c r="D121" s="7">
        <v>0.5344087949747367</v>
      </c>
      <c r="E121" s="5">
        <v>0.37148933109154925</v>
      </c>
      <c r="F121" s="5">
        <v>0.98231865523844153</v>
      </c>
      <c r="G121" s="7">
        <v>0.84593338235811122</v>
      </c>
      <c r="H121" s="5">
        <v>0.81114324630319956</v>
      </c>
    </row>
    <row r="122" spans="2:8" x14ac:dyDescent="0.5">
      <c r="B122" s="5">
        <v>7.8725898586495369E-2</v>
      </c>
      <c r="C122" s="5">
        <v>0.11278299780640744</v>
      </c>
      <c r="D122" s="7">
        <v>0.81294757917778337</v>
      </c>
      <c r="E122" s="5">
        <v>0.91469241455117367</v>
      </c>
      <c r="F122" s="5">
        <v>0.42613196686168386</v>
      </c>
      <c r="G122" s="7">
        <v>0.91203995556083139</v>
      </c>
      <c r="H122" s="5">
        <v>0.41543092487448274</v>
      </c>
    </row>
    <row r="123" spans="2:8" x14ac:dyDescent="0.5">
      <c r="B123" s="5">
        <v>0.34935500256929863</v>
      </c>
      <c r="C123" s="5">
        <v>0.70528515465818042</v>
      </c>
      <c r="D123" s="7">
        <v>0.65637573533056082</v>
      </c>
      <c r="E123" s="5">
        <v>0.70923923327290517</v>
      </c>
      <c r="F123" s="5">
        <v>4.3824188362367344E-2</v>
      </c>
      <c r="G123" s="7">
        <v>0.51837389257002542</v>
      </c>
      <c r="H123" s="5">
        <v>0.81670438357100839</v>
      </c>
    </row>
    <row r="124" spans="2:8" x14ac:dyDescent="0.5">
      <c r="B124" s="5">
        <v>0.21232151746763428</v>
      </c>
      <c r="C124" s="5">
        <v>0.25575831125925585</v>
      </c>
      <c r="D124" s="7">
        <v>0.24519440390224045</v>
      </c>
      <c r="E124" s="5">
        <v>0.95954665875697565</v>
      </c>
      <c r="F124" s="5">
        <v>0.65506918249753365</v>
      </c>
      <c r="G124" s="7">
        <v>0.7933187617198918</v>
      </c>
      <c r="H124" s="5">
        <v>0.69188183763438804</v>
      </c>
    </row>
    <row r="125" spans="2:8" x14ac:dyDescent="0.5">
      <c r="B125" s="5">
        <v>0.41057247289034327</v>
      </c>
      <c r="C125" s="5">
        <v>0.60079909738009363</v>
      </c>
      <c r="D125" s="7">
        <v>0.24112094893515224</v>
      </c>
      <c r="E125" s="5">
        <v>0.35208206971757927</v>
      </c>
      <c r="F125" s="5">
        <v>0.9589460790410913</v>
      </c>
      <c r="G125" s="7">
        <v>0.74685924309232465</v>
      </c>
      <c r="H125" s="5">
        <v>0.73537145880461985</v>
      </c>
    </row>
    <row r="126" spans="2:8" x14ac:dyDescent="0.5">
      <c r="B126" s="5">
        <v>0.91790517902939595</v>
      </c>
      <c r="C126" s="5">
        <v>0.14063647218631914</v>
      </c>
      <c r="D126" s="7">
        <v>0.5892374387349617</v>
      </c>
      <c r="E126" s="5">
        <v>0.27694907773280802</v>
      </c>
      <c r="F126" s="5">
        <v>3.8040702627338163E-2</v>
      </c>
      <c r="G126" s="7">
        <v>0.22707052397700256</v>
      </c>
      <c r="H126" s="5">
        <v>0.2328396897676317</v>
      </c>
    </row>
    <row r="127" spans="2:8" x14ac:dyDescent="0.5">
      <c r="B127" s="5">
        <v>0.43867532082891625</v>
      </c>
      <c r="C127" s="5">
        <v>0.23624488266599286</v>
      </c>
      <c r="D127" s="7">
        <v>0.44377699930056114</v>
      </c>
      <c r="E127" s="5">
        <v>0.24149740871187508</v>
      </c>
      <c r="F127" s="5">
        <v>0.24640997100134854</v>
      </c>
      <c r="G127" s="7">
        <v>2.7676830495334093E-2</v>
      </c>
      <c r="H127" s="5">
        <v>0.99169162335174343</v>
      </c>
    </row>
    <row r="128" spans="2:8" x14ac:dyDescent="0.5">
      <c r="B128" s="5">
        <v>0.61945627485992127</v>
      </c>
      <c r="C128" s="5">
        <v>0.74965210983148101</v>
      </c>
      <c r="D128" s="7">
        <v>1.3278794833636809E-2</v>
      </c>
      <c r="E128" s="5">
        <v>0.78441476271726551</v>
      </c>
      <c r="F128" s="5">
        <v>3.0134793427412099E-2</v>
      </c>
      <c r="G128" s="7">
        <v>0.50830502919525999</v>
      </c>
      <c r="H128" s="5">
        <v>0.36901225465332699</v>
      </c>
    </row>
    <row r="129" spans="2:8" x14ac:dyDescent="0.5">
      <c r="B129" s="5">
        <v>0.16296057209019321</v>
      </c>
      <c r="C129" s="5">
        <v>0.48795265483754058</v>
      </c>
      <c r="D129" s="7">
        <v>0.36640657643791408</v>
      </c>
      <c r="E129" s="5">
        <v>0.23724563675459809</v>
      </c>
      <c r="F129" s="5">
        <v>6.7293355091817331E-2</v>
      </c>
      <c r="G129" s="7">
        <v>0.53967432186784192</v>
      </c>
      <c r="H129" s="5">
        <v>0.9406757319438257</v>
      </c>
    </row>
    <row r="130" spans="2:8" x14ac:dyDescent="0.5">
      <c r="B130" s="5">
        <v>0.11444996601975199</v>
      </c>
      <c r="C130" s="5">
        <v>0.67750628697701121</v>
      </c>
      <c r="D130" s="7">
        <v>0.28895322345484864</v>
      </c>
      <c r="E130" s="5">
        <v>0.71958460710469807</v>
      </c>
      <c r="F130" s="5">
        <v>0.86148052178152001</v>
      </c>
      <c r="G130" s="7">
        <v>0.89978581742625097</v>
      </c>
      <c r="H130" s="5">
        <v>0.15812058257929618</v>
      </c>
    </row>
  </sheetData>
  <phoneticPr fontId="3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/>
  <dimension ref="B1:Q123"/>
  <sheetViews>
    <sheetView showGridLines="0" zoomScaleNormal="100" workbookViewId="0">
      <selection activeCell="B1" sqref="B1"/>
    </sheetView>
  </sheetViews>
  <sheetFormatPr defaultRowHeight="16" x14ac:dyDescent="0.5"/>
  <cols>
    <col min="2" max="17" width="7.3984375" customWidth="1"/>
    <col min="18" max="26" width="8.69921875" bestFit="1" customWidth="1"/>
  </cols>
  <sheetData>
    <row r="1" spans="2:17" ht="18.5" x14ac:dyDescent="0.55000000000000004">
      <c r="B1" s="4" t="s">
        <v>64</v>
      </c>
    </row>
    <row r="2" spans="2:17" x14ac:dyDescent="0.5">
      <c r="B2" t="s">
        <v>65</v>
      </c>
      <c r="C2" s="3"/>
    </row>
    <row r="3" spans="2:17" x14ac:dyDescent="0.5">
      <c r="B3" s="72" t="s">
        <v>66</v>
      </c>
      <c r="C3" s="3"/>
    </row>
    <row r="4" spans="2:17" x14ac:dyDescent="0.5">
      <c r="B4" s="72" t="s">
        <v>67</v>
      </c>
      <c r="C4" s="3"/>
    </row>
    <row r="5" spans="2:17" x14ac:dyDescent="0.5">
      <c r="B5" s="72" t="s">
        <v>68</v>
      </c>
      <c r="C5" s="3"/>
    </row>
    <row r="6" spans="2:17" ht="18.5" x14ac:dyDescent="0.55000000000000004">
      <c r="B6" s="4"/>
      <c r="C6" s="3"/>
    </row>
    <row r="7" spans="2:17" x14ac:dyDescent="0.5">
      <c r="B7" s="70" t="s">
        <v>3</v>
      </c>
      <c r="C7" s="70" t="s">
        <v>6</v>
      </c>
      <c r="D7" s="71" t="s">
        <v>7</v>
      </c>
      <c r="E7" s="70" t="s">
        <v>8</v>
      </c>
      <c r="F7" s="70" t="s">
        <v>9</v>
      </c>
      <c r="G7" s="70" t="s">
        <v>10</v>
      </c>
      <c r="H7" s="70" t="s">
        <v>11</v>
      </c>
      <c r="I7" s="70" t="s">
        <v>12</v>
      </c>
      <c r="J7" s="70" t="s">
        <v>13</v>
      </c>
      <c r="K7" s="70" t="s">
        <v>14</v>
      </c>
      <c r="L7" s="71" t="s">
        <v>15</v>
      </c>
      <c r="M7" s="70" t="s">
        <v>16</v>
      </c>
      <c r="N7" s="70" t="s">
        <v>17</v>
      </c>
      <c r="O7" s="70" t="s">
        <v>18</v>
      </c>
      <c r="P7" s="70" t="s">
        <v>19</v>
      </c>
      <c r="Q7" s="70" t="s">
        <v>20</v>
      </c>
    </row>
    <row r="8" spans="2:17" x14ac:dyDescent="0.5">
      <c r="B8">
        <v>6879.1120840938302</v>
      </c>
      <c r="C8">
        <v>9403.2726978102055</v>
      </c>
      <c r="D8" s="73">
        <v>3870.4362769187537</v>
      </c>
      <c r="E8">
        <v>9250.7199713501395</v>
      </c>
      <c r="F8">
        <v>2520.1697429237724</v>
      </c>
      <c r="G8">
        <v>1883.2491303657628</v>
      </c>
      <c r="H8">
        <v>6534.1927563328309</v>
      </c>
      <c r="I8">
        <v>7686.1112991545351</v>
      </c>
      <c r="J8">
        <v>2026.913298315822</v>
      </c>
      <c r="K8">
        <v>8445.2211158766277</v>
      </c>
      <c r="L8" s="73">
        <v>2262.3771160411115</v>
      </c>
      <c r="M8">
        <v>2331.1778987272105</v>
      </c>
      <c r="N8">
        <v>5647.575691652627</v>
      </c>
      <c r="O8">
        <v>1837.5214928684102</v>
      </c>
      <c r="P8">
        <v>3211.157695503628</v>
      </c>
      <c r="Q8">
        <v>6180.4430800802138</v>
      </c>
    </row>
    <row r="9" spans="2:17" x14ac:dyDescent="0.5">
      <c r="B9">
        <v>5894.0938006824781</v>
      </c>
      <c r="C9">
        <v>5188.7493745389256</v>
      </c>
      <c r="D9" s="73">
        <v>8091.8698871435554</v>
      </c>
      <c r="E9">
        <v>5712.4598581087321</v>
      </c>
      <c r="F9">
        <v>-8438.0891778218556</v>
      </c>
      <c r="G9">
        <v>5133.9368346364026</v>
      </c>
      <c r="H9">
        <v>4552.3622568493583</v>
      </c>
      <c r="I9">
        <v>9416.4415942988635</v>
      </c>
      <c r="J9">
        <v>601.27287839476071</v>
      </c>
      <c r="K9">
        <v>2152.5900334057415</v>
      </c>
      <c r="L9" s="73">
        <v>7497.5364135917234</v>
      </c>
      <c r="M9">
        <v>2084.2348814831444</v>
      </c>
      <c r="N9">
        <v>2475.5836826984546</v>
      </c>
      <c r="O9">
        <v>3943.5544866116602</v>
      </c>
      <c r="P9">
        <v>1827.592783894909</v>
      </c>
      <c r="Q9">
        <v>1559.6593587637922</v>
      </c>
    </row>
    <row r="10" spans="2:17" x14ac:dyDescent="0.5">
      <c r="B10">
        <v>7002.4699775255358</v>
      </c>
      <c r="C10">
        <v>3659.5256386078036</v>
      </c>
      <c r="D10" s="73">
        <v>1721.3548814087765</v>
      </c>
      <c r="E10">
        <v>-1973.7970684197421</v>
      </c>
      <c r="F10">
        <v>-2084.9159937256445</v>
      </c>
      <c r="G10">
        <v>850.98650482408721</v>
      </c>
      <c r="H10">
        <v>-5733.2700208651768</v>
      </c>
      <c r="I10">
        <v>2316.0750743575686</v>
      </c>
      <c r="J10">
        <v>159.33249346801404</v>
      </c>
      <c r="K10">
        <v>5939.8486308522861</v>
      </c>
      <c r="L10" s="73">
        <v>7130.3771537796056</v>
      </c>
      <c r="M10">
        <v>9393.8905275736943</v>
      </c>
      <c r="N10">
        <v>7903.7885954417097</v>
      </c>
      <c r="O10">
        <v>6136.1180791521556</v>
      </c>
      <c r="P10">
        <v>5408.0258077323851</v>
      </c>
      <c r="Q10">
        <v>7196.5372229970453</v>
      </c>
    </row>
    <row r="11" spans="2:17" x14ac:dyDescent="0.5">
      <c r="B11">
        <v>2246.3026855285761</v>
      </c>
      <c r="C11">
        <v>7116.5339040580348</v>
      </c>
      <c r="D11" s="73">
        <v>554.94939600630119</v>
      </c>
      <c r="E11">
        <v>6179.8449807675024</v>
      </c>
      <c r="F11">
        <v>8392.8977315566972</v>
      </c>
      <c r="G11">
        <v>2874.0353616880411</v>
      </c>
      <c r="H11">
        <v>4411.5990552860576</v>
      </c>
      <c r="I11">
        <v>9043.3661636715351</v>
      </c>
      <c r="J11">
        <v>-7213.3042211364627</v>
      </c>
      <c r="K11">
        <v>-2576.43398618314</v>
      </c>
      <c r="L11" s="73">
        <v>-95.076174623147665</v>
      </c>
      <c r="M11">
        <v>-8253.6307990813075</v>
      </c>
      <c r="N11">
        <v>9066.4447116438678</v>
      </c>
      <c r="O11">
        <v>60.113458971358114</v>
      </c>
      <c r="P11">
        <v>1737.6558116961703</v>
      </c>
      <c r="Q11">
        <v>5035.736766512633</v>
      </c>
    </row>
    <row r="12" spans="2:17" x14ac:dyDescent="0.5">
      <c r="B12">
        <v>9040.2680518473408</v>
      </c>
      <c r="C12">
        <v>-6974.9623221592919</v>
      </c>
      <c r="D12" s="73">
        <v>8124.9078356241444</v>
      </c>
      <c r="E12">
        <v>7130.0758766782419</v>
      </c>
      <c r="F12">
        <v>3957.0840344552844</v>
      </c>
      <c r="G12">
        <v>8613.0763284671939</v>
      </c>
      <c r="H12">
        <v>2539.3298454093392</v>
      </c>
      <c r="I12">
        <v>2673.6227310728332</v>
      </c>
      <c r="J12">
        <v>1733.7761549851671</v>
      </c>
      <c r="K12">
        <v>9634.0661139679978</v>
      </c>
      <c r="L12" s="73">
        <v>1638.8970984243479</v>
      </c>
      <c r="M12">
        <v>1386.6612351509743</v>
      </c>
      <c r="N12">
        <v>8296.9993394226985</v>
      </c>
      <c r="O12">
        <v>2971.9400706974075</v>
      </c>
      <c r="P12">
        <v>-3322.7658143683311</v>
      </c>
      <c r="Q12">
        <v>2390.1286723826074</v>
      </c>
    </row>
    <row r="13" spans="2:17" s="73" customFormat="1" x14ac:dyDescent="0.5">
      <c r="B13" s="73">
        <v>7992.449080705981</v>
      </c>
      <c r="C13" s="73">
        <v>1440.1336523621055</v>
      </c>
      <c r="D13" s="73">
        <v>294.4769779031642</v>
      </c>
      <c r="E13" s="73">
        <v>-8058.3050025111552</v>
      </c>
      <c r="F13" s="73">
        <v>-6914.7733209447379</v>
      </c>
      <c r="G13" s="73">
        <v>8226.8875918201593</v>
      </c>
      <c r="H13" s="73">
        <v>2010.202617392604</v>
      </c>
      <c r="I13" s="73">
        <v>1093.1851035917739</v>
      </c>
      <c r="J13" s="73">
        <v>4291.6712200073889</v>
      </c>
      <c r="K13" s="73">
        <v>4931.4617220761111</v>
      </c>
      <c r="L13" s="73">
        <v>2967.6101071630992</v>
      </c>
      <c r="M13" s="73">
        <v>-4920.8216837693453</v>
      </c>
      <c r="N13" s="73">
        <v>-6215.3357048258795</v>
      </c>
      <c r="O13" s="73">
        <v>5627.5052574899037</v>
      </c>
      <c r="P13" s="73">
        <v>7908.8195987688696</v>
      </c>
      <c r="Q13" s="73">
        <v>92.72364931649291</v>
      </c>
    </row>
    <row r="14" spans="2:17" x14ac:dyDescent="0.5">
      <c r="B14">
        <v>1251.2706945599027</v>
      </c>
      <c r="C14">
        <v>2343.799717905044</v>
      </c>
      <c r="D14" s="73">
        <v>6617.9656221518762</v>
      </c>
      <c r="E14">
        <v>-4467.5321787768098</v>
      </c>
      <c r="F14">
        <v>-3210.2039263889037</v>
      </c>
      <c r="G14">
        <v>1412.0945554146579</v>
      </c>
      <c r="H14">
        <v>2250.1649250657165</v>
      </c>
      <c r="I14">
        <v>384.61152680754117</v>
      </c>
      <c r="J14">
        <v>5626.1565671648186</v>
      </c>
      <c r="K14">
        <v>4633.1048217310272</v>
      </c>
      <c r="L14" s="73">
        <v>4299.7122308843891</v>
      </c>
      <c r="M14">
        <v>8072.4952369323537</v>
      </c>
      <c r="N14">
        <v>4696.3727297484947</v>
      </c>
      <c r="O14">
        <v>2263.709821123794</v>
      </c>
      <c r="P14">
        <v>930.35120904671589</v>
      </c>
      <c r="Q14">
        <v>7816.9058398193329</v>
      </c>
    </row>
    <row r="15" spans="2:17" x14ac:dyDescent="0.5">
      <c r="B15">
        <v>5115.5041590881465</v>
      </c>
      <c r="C15">
        <v>4311.840271833782</v>
      </c>
      <c r="D15" s="73">
        <v>6712.3887854072764</v>
      </c>
      <c r="E15">
        <v>-1385.6478030637074</v>
      </c>
      <c r="F15">
        <v>4698.5534162848562</v>
      </c>
      <c r="G15">
        <v>1040.1225780076295</v>
      </c>
      <c r="H15">
        <v>5110.4134695814719</v>
      </c>
      <c r="I15">
        <v>7682.870290178249</v>
      </c>
      <c r="J15">
        <v>8306.5151956145346</v>
      </c>
      <c r="K15">
        <v>969.03076475988837</v>
      </c>
      <c r="L15" s="73">
        <v>3695.656219190806</v>
      </c>
      <c r="M15">
        <v>4499.8947246184071</v>
      </c>
      <c r="N15">
        <v>2674.5855570179788</v>
      </c>
      <c r="O15">
        <v>950.2412235520485</v>
      </c>
      <c r="P15">
        <v>632.65028052118305</v>
      </c>
      <c r="Q15">
        <v>2464.4512913724957</v>
      </c>
    </row>
    <row r="16" spans="2:17" x14ac:dyDescent="0.5">
      <c r="B16">
        <v>6781.4860742543215</v>
      </c>
      <c r="C16">
        <v>9699.9271893964506</v>
      </c>
      <c r="D16" s="73">
        <v>4848.7108202201325</v>
      </c>
      <c r="E16">
        <v>8353.9130764104648</v>
      </c>
      <c r="F16">
        <v>4804.1401183317685</v>
      </c>
      <c r="G16">
        <v>7615.6681526678049</v>
      </c>
      <c r="H16">
        <v>4407.4593582085854</v>
      </c>
      <c r="I16">
        <v>-1990.2361762517808</v>
      </c>
      <c r="J16">
        <v>-1184.7062253354945</v>
      </c>
      <c r="K16">
        <v>-7052.3072663737812</v>
      </c>
      <c r="L16" s="73">
        <v>-5513.4309531316912</v>
      </c>
      <c r="M16">
        <v>-6909.0601063012837</v>
      </c>
      <c r="N16">
        <v>4124.7608560820609</v>
      </c>
      <c r="O16">
        <v>1797.7910147311895</v>
      </c>
      <c r="P16">
        <v>9333.1946854981143</v>
      </c>
      <c r="Q16">
        <v>8619.0945273301459</v>
      </c>
    </row>
    <row r="17" spans="2:17" x14ac:dyDescent="0.5">
      <c r="B17">
        <v>1080.7952330598923</v>
      </c>
      <c r="C17">
        <v>-3446.7144898809065</v>
      </c>
      <c r="D17" s="73">
        <v>-3537.6769099656722</v>
      </c>
      <c r="E17">
        <v>1939.0056739583804</v>
      </c>
      <c r="F17">
        <v>3285.88324359532</v>
      </c>
      <c r="G17">
        <v>-2601.8179135186624</v>
      </c>
      <c r="H17">
        <v>2536.6558159983474</v>
      </c>
      <c r="I17">
        <v>-488.24413498509853</v>
      </c>
      <c r="J17">
        <v>-6819.5119825516113</v>
      </c>
      <c r="K17">
        <v>-359.53095519201725</v>
      </c>
      <c r="L17" s="73">
        <v>-3626.7450845413582</v>
      </c>
      <c r="M17">
        <v>-4173.0373689436019</v>
      </c>
      <c r="N17">
        <v>1927.8411254024652</v>
      </c>
      <c r="O17">
        <v>427.82316299802449</v>
      </c>
      <c r="P17">
        <v>7324.5054847043184</v>
      </c>
      <c r="Q17">
        <v>-2176.2990306246465</v>
      </c>
    </row>
    <row r="18" spans="2:17" x14ac:dyDescent="0.5">
      <c r="B18">
        <v>7159.985742511667</v>
      </c>
      <c r="C18">
        <v>-6448.8807834327927</v>
      </c>
      <c r="D18" s="73">
        <v>-4711.7326918677627</v>
      </c>
      <c r="E18">
        <v>2049.7945464063982</v>
      </c>
      <c r="F18">
        <v>1797.1201412953963</v>
      </c>
      <c r="G18">
        <v>-5369.4995636487338</v>
      </c>
      <c r="H18">
        <v>3700.4967694942106</v>
      </c>
      <c r="I18">
        <v>-1744.7705173220406</v>
      </c>
      <c r="J18">
        <v>-9870.9951003069655</v>
      </c>
      <c r="K18">
        <v>-5844.2825543900581</v>
      </c>
      <c r="L18" s="73">
        <v>-1006.2143145058312</v>
      </c>
      <c r="M18">
        <v>-9249.2745462852981</v>
      </c>
      <c r="N18">
        <v>2946.4336689520687</v>
      </c>
      <c r="O18">
        <v>2244.6564525828826</v>
      </c>
      <c r="P18">
        <v>3297.4116460324599</v>
      </c>
      <c r="Q18">
        <v>2467.2332207942027</v>
      </c>
    </row>
    <row r="19" spans="2:17" x14ac:dyDescent="0.5">
      <c r="B19">
        <v>8565.094077272599</v>
      </c>
      <c r="C19">
        <v>-9624.2919036362473</v>
      </c>
      <c r="D19" s="73">
        <v>-3773.1099713609237</v>
      </c>
      <c r="E19">
        <v>7353.5766790590014</v>
      </c>
      <c r="F19">
        <v>7004.0171076755714</v>
      </c>
      <c r="G19">
        <v>-7245.6404712159037</v>
      </c>
      <c r="H19">
        <v>7920.2450521672145</v>
      </c>
      <c r="I19">
        <v>-6079.1390170379955</v>
      </c>
      <c r="J19">
        <v>-1818.0123399409554</v>
      </c>
      <c r="K19">
        <v>-7475.7375422253872</v>
      </c>
      <c r="L19" s="73">
        <v>-4442.7351535248508</v>
      </c>
      <c r="M19">
        <v>235.7618062117495</v>
      </c>
      <c r="N19">
        <v>1182.5121746472832</v>
      </c>
      <c r="O19">
        <v>2861.7399919864738</v>
      </c>
      <c r="P19">
        <v>2943.2513397015027</v>
      </c>
      <c r="Q19">
        <v>8761.7962871748277</v>
      </c>
    </row>
    <row r="20" spans="2:17" x14ac:dyDescent="0.5">
      <c r="B20">
        <v>3191.2871410277339</v>
      </c>
      <c r="C20">
        <v>-2723.3343536316215</v>
      </c>
      <c r="D20" s="73">
        <v>-6559.554483418824</v>
      </c>
      <c r="E20">
        <v>1294.6190079173898</v>
      </c>
      <c r="F20">
        <v>3981.6794594056028</v>
      </c>
      <c r="G20">
        <v>-7274.9466973513254</v>
      </c>
      <c r="H20">
        <v>2518.0325289145599</v>
      </c>
      <c r="I20">
        <v>-7919.1879548849274</v>
      </c>
      <c r="J20">
        <v>-6455.44906143753</v>
      </c>
      <c r="K20">
        <v>3784.5796459712642</v>
      </c>
      <c r="L20" s="73">
        <v>5210.5346906427785</v>
      </c>
      <c r="M20">
        <v>7117.205091352097</v>
      </c>
      <c r="N20">
        <v>33.904838009743976</v>
      </c>
      <c r="O20">
        <v>1355.692622496038</v>
      </c>
      <c r="P20">
        <v>9767.0313037244323</v>
      </c>
      <c r="Q20">
        <v>3669.6897209654658</v>
      </c>
    </row>
    <row r="21" spans="2:17" x14ac:dyDescent="0.5">
      <c r="B21">
        <v>1125.5839415283319</v>
      </c>
      <c r="C21">
        <v>8554.2181742178418</v>
      </c>
      <c r="D21" s="73">
        <v>6350.3682360487692</v>
      </c>
      <c r="E21">
        <v>5358.6839483702552</v>
      </c>
      <c r="F21">
        <v>8114.9963153009758</v>
      </c>
      <c r="G21">
        <v>8909.6061653661545</v>
      </c>
      <c r="H21">
        <v>4836.9456666332317</v>
      </c>
      <c r="I21">
        <v>-3377.1709129307783</v>
      </c>
      <c r="J21">
        <v>-94.633193275504013</v>
      </c>
      <c r="K21">
        <v>6998.4120535726752</v>
      </c>
      <c r="L21" s="73">
        <v>8933.4280582283827</v>
      </c>
      <c r="M21">
        <v>4657.6106950710991</v>
      </c>
      <c r="N21">
        <v>799.2573958071448</v>
      </c>
      <c r="O21">
        <v>4265.0562203579675</v>
      </c>
      <c r="P21">
        <v>4028.4886803176209</v>
      </c>
      <c r="Q21">
        <v>2582.2027286577809</v>
      </c>
    </row>
    <row r="22" spans="2:17" x14ac:dyDescent="0.5">
      <c r="B22">
        <v>2902.6381513252272</v>
      </c>
      <c r="C22">
        <v>9629.7603835539503</v>
      </c>
      <c r="D22" s="73">
        <v>8595.6516776972603</v>
      </c>
      <c r="E22">
        <v>469.14384982976287</v>
      </c>
      <c r="F22">
        <v>7216.6055823303395</v>
      </c>
      <c r="G22">
        <v>2592.5718398890576</v>
      </c>
      <c r="H22">
        <v>4657.5262157857987</v>
      </c>
      <c r="I22">
        <v>4563.5392917117824</v>
      </c>
      <c r="J22">
        <v>3567.5886700696083</v>
      </c>
      <c r="K22">
        <v>6341.4462187976105</v>
      </c>
      <c r="L22" s="73">
        <v>2441.386461752435</v>
      </c>
      <c r="M22">
        <v>3518.1563692539753</v>
      </c>
      <c r="N22">
        <v>5077.6813581364631</v>
      </c>
      <c r="O22">
        <v>3382.2687322616393</v>
      </c>
      <c r="P22">
        <v>-2178.7437167800317</v>
      </c>
      <c r="Q22">
        <v>4049.706560393176</v>
      </c>
    </row>
    <row r="23" spans="2:17" x14ac:dyDescent="0.5">
      <c r="B23">
        <v>2166.9575118743123</v>
      </c>
      <c r="C23">
        <v>1213.1311224185558</v>
      </c>
      <c r="D23" s="73">
        <v>7811.6097231560061</v>
      </c>
      <c r="E23">
        <v>8042.8535128959047</v>
      </c>
      <c r="F23">
        <v>1463.6171868487399</v>
      </c>
      <c r="G23">
        <v>6610.4801731425068</v>
      </c>
      <c r="H23">
        <v>7114.2854244183072</v>
      </c>
      <c r="I23">
        <v>7834.2181946238652</v>
      </c>
      <c r="J23">
        <v>9448.8599449063058</v>
      </c>
      <c r="K23">
        <v>2464.7880065089776</v>
      </c>
      <c r="L23" s="73">
        <v>683.14521349465144</v>
      </c>
      <c r="M23">
        <v>5756.7075219797052</v>
      </c>
      <c r="N23">
        <v>8032.0555970068508</v>
      </c>
      <c r="O23">
        <v>4877.5258588069555</v>
      </c>
      <c r="P23">
        <v>6861.6040693866353</v>
      </c>
      <c r="Q23">
        <v>590.48648184588433</v>
      </c>
    </row>
    <row r="24" spans="2:17" x14ac:dyDescent="0.5">
      <c r="B24">
        <v>5373.2910758872813</v>
      </c>
      <c r="C24">
        <v>8931.8373541920682</v>
      </c>
      <c r="D24" s="73">
        <v>4032.981346196545</v>
      </c>
      <c r="E24">
        <v>6368.3492046467727</v>
      </c>
      <c r="F24">
        <v>2389.3088983078937</v>
      </c>
      <c r="G24">
        <v>9957.7686901938378</v>
      </c>
      <c r="H24">
        <v>5521.2394295242702</v>
      </c>
      <c r="I24">
        <v>2293.3772920771926</v>
      </c>
      <c r="J24">
        <v>9446.5809804729779</v>
      </c>
      <c r="K24">
        <v>8367.5456127790785</v>
      </c>
      <c r="L24" s="73">
        <v>6516.5524854263695</v>
      </c>
      <c r="M24">
        <v>2204.318832406926</v>
      </c>
      <c r="N24">
        <v>8144.1932554477698</v>
      </c>
      <c r="O24">
        <v>4485.9517683338445</v>
      </c>
      <c r="P24">
        <v>6367.5629666049272</v>
      </c>
      <c r="Q24">
        <v>703.70947239506881</v>
      </c>
    </row>
    <row r="25" spans="2:17" x14ac:dyDescent="0.5">
      <c r="B25">
        <v>6415.6768667961296</v>
      </c>
      <c r="C25">
        <v>4357.686887928211</v>
      </c>
      <c r="D25" s="73">
        <v>8237.2675022404037</v>
      </c>
      <c r="E25">
        <v>6360.9475307423063</v>
      </c>
      <c r="F25">
        <v>8227.9167557415803</v>
      </c>
      <c r="G25">
        <v>4873.9055858210986</v>
      </c>
      <c r="H25">
        <v>779.61970022999208</v>
      </c>
      <c r="I25">
        <v>-5296.9871868551627</v>
      </c>
      <c r="J25">
        <v>3344.5223056532659</v>
      </c>
      <c r="K25">
        <v>3599.3209320069332</v>
      </c>
      <c r="L25" s="73">
        <v>4481.7537429673139</v>
      </c>
      <c r="M25">
        <v>6546.2537532471515</v>
      </c>
      <c r="N25">
        <v>5038.2147240741433</v>
      </c>
      <c r="O25">
        <v>9698.2899182421934</v>
      </c>
      <c r="P25">
        <v>7481.755107959596</v>
      </c>
      <c r="Q25">
        <v>4681.3047701970463</v>
      </c>
    </row>
    <row r="26" spans="2:17" s="73" customFormat="1" x14ac:dyDescent="0.5">
      <c r="B26" s="73">
        <v>3857.8597219655376</v>
      </c>
      <c r="C26" s="73">
        <v>2875.5910347381541</v>
      </c>
      <c r="D26" s="73">
        <v>-4161.4128493064054</v>
      </c>
      <c r="E26" s="73">
        <v>-5392.2793728085853</v>
      </c>
      <c r="F26" s="73">
        <v>173.40262545661346</v>
      </c>
      <c r="G26" s="73">
        <v>1459.7860874653668</v>
      </c>
      <c r="H26" s="73">
        <v>8500.0162141547662</v>
      </c>
      <c r="I26" s="73">
        <v>-7231.5380973251649</v>
      </c>
      <c r="J26" s="73">
        <v>-9451.5409109818484</v>
      </c>
      <c r="K26" s="73">
        <v>6646.6441394876347</v>
      </c>
      <c r="L26" s="73">
        <v>7390.976476283493</v>
      </c>
      <c r="M26" s="73">
        <v>3508.7873039543056</v>
      </c>
      <c r="N26" s="73">
        <v>4658.8984663534247</v>
      </c>
      <c r="O26" s="73">
        <v>1118.2222436469003</v>
      </c>
      <c r="P26" s="73">
        <v>8005.9316169463136</v>
      </c>
      <c r="Q26" s="73">
        <v>1791.1182066747956</v>
      </c>
    </row>
    <row r="27" spans="2:17" x14ac:dyDescent="0.5">
      <c r="B27">
        <v>3578.1589017459182</v>
      </c>
      <c r="C27">
        <v>2463.8654574039842</v>
      </c>
      <c r="D27" s="73">
        <v>-296.65680661434601</v>
      </c>
      <c r="E27">
        <v>-8748.1576520094695</v>
      </c>
      <c r="F27">
        <v>7461.1865577935714</v>
      </c>
      <c r="G27">
        <v>8860.7843996913525</v>
      </c>
      <c r="H27">
        <v>6212.4410833434977</v>
      </c>
      <c r="I27">
        <v>9714.3248531219979</v>
      </c>
      <c r="J27">
        <v>8400.7139276339476</v>
      </c>
      <c r="K27">
        <v>362.82702094863282</v>
      </c>
      <c r="L27" s="73">
        <v>-4112.14115737879</v>
      </c>
      <c r="M27">
        <v>-9166.0951058879273</v>
      </c>
      <c r="N27">
        <v>9765.2814754773754</v>
      </c>
      <c r="O27">
        <v>2579.9495246004176</v>
      </c>
      <c r="P27">
        <v>4407.8416816960435</v>
      </c>
      <c r="Q27">
        <v>8043.0466077235433</v>
      </c>
    </row>
    <row r="28" spans="2:17" x14ac:dyDescent="0.5">
      <c r="B28">
        <v>2564.430018005592</v>
      </c>
      <c r="C28">
        <v>9253.7006969188897</v>
      </c>
      <c r="D28" s="73">
        <v>-5293.0878933911436</v>
      </c>
      <c r="E28">
        <v>-6933.8483607032231</v>
      </c>
      <c r="F28">
        <v>-5450.0389754601119</v>
      </c>
      <c r="G28">
        <v>-4701.235818541445</v>
      </c>
      <c r="H28">
        <v>2862.7923648118899</v>
      </c>
      <c r="I28">
        <v>6666.2191026265828</v>
      </c>
      <c r="J28">
        <v>2610.3330218994824</v>
      </c>
      <c r="K28">
        <v>9772.1705348835458</v>
      </c>
      <c r="L28" s="73">
        <v>2853.9853189946052</v>
      </c>
      <c r="M28">
        <v>662.07863859491852</v>
      </c>
      <c r="N28">
        <v>-7739.7984681034868</v>
      </c>
      <c r="O28">
        <v>8943.855254981665</v>
      </c>
      <c r="P28">
        <v>3587.7129775017202</v>
      </c>
      <c r="Q28">
        <v>3814.161949221495</v>
      </c>
    </row>
    <row r="29" spans="2:17" x14ac:dyDescent="0.5">
      <c r="B29">
        <v>4366.912124712856</v>
      </c>
      <c r="C29">
        <v>5762.2058756773422</v>
      </c>
      <c r="D29" s="73">
        <v>-2588.4203203589618</v>
      </c>
      <c r="E29">
        <v>-7836.6550860478637</v>
      </c>
      <c r="F29">
        <v>-1608.7849917500585</v>
      </c>
      <c r="G29">
        <v>-5028.9419949324902</v>
      </c>
      <c r="H29">
        <v>5237.8048002262112</v>
      </c>
      <c r="I29">
        <v>2120.0893808098531</v>
      </c>
      <c r="J29">
        <v>5344.9118566526295</v>
      </c>
      <c r="K29">
        <v>9109.0175851340409</v>
      </c>
      <c r="L29" s="73">
        <v>259.43240220542839</v>
      </c>
      <c r="M29">
        <v>405.26513188450684</v>
      </c>
      <c r="N29">
        <v>1362.6068876234788</v>
      </c>
      <c r="O29">
        <v>9618.3771965894139</v>
      </c>
      <c r="P29">
        <v>7.6493573459379682</v>
      </c>
      <c r="Q29">
        <v>2320.100487680947</v>
      </c>
    </row>
    <row r="30" spans="2:17" x14ac:dyDescent="0.5">
      <c r="B30">
        <v>3050.5201764305575</v>
      </c>
      <c r="C30">
        <v>8664.0026356093713</v>
      </c>
      <c r="D30" s="73">
        <v>-6004.3840305011017</v>
      </c>
      <c r="E30">
        <v>-7518.319987655027</v>
      </c>
      <c r="F30">
        <v>7080.1230640025351</v>
      </c>
      <c r="G30">
        <v>3675.9197682935919</v>
      </c>
      <c r="H30">
        <v>7201.2882697669875</v>
      </c>
      <c r="I30">
        <v>9203.10826818243</v>
      </c>
      <c r="J30">
        <v>7134.6117931056724</v>
      </c>
      <c r="K30">
        <v>5519.7506875128702</v>
      </c>
      <c r="L30" s="73">
        <v>9842.4262397257608</v>
      </c>
      <c r="M30">
        <v>8135.4596904040145</v>
      </c>
      <c r="N30">
        <v>6631.9726143805465</v>
      </c>
      <c r="O30">
        <v>9262.7167250823495</v>
      </c>
      <c r="P30">
        <v>3769.7724122845602</v>
      </c>
      <c r="Q30">
        <v>5675.4391265262166</v>
      </c>
    </row>
    <row r="31" spans="2:17" x14ac:dyDescent="0.5">
      <c r="B31">
        <v>4526.5655163613692</v>
      </c>
      <c r="C31">
        <v>9306.6474403311531</v>
      </c>
      <c r="D31" s="73">
        <v>6549.8776688902044</v>
      </c>
      <c r="E31">
        <v>1722.4112665899006</v>
      </c>
      <c r="F31">
        <v>6611.8270256747564</v>
      </c>
      <c r="G31">
        <v>8566.8303911270978</v>
      </c>
      <c r="H31">
        <v>4456.8775498804407</v>
      </c>
      <c r="I31">
        <v>1077.773481652109</v>
      </c>
      <c r="J31">
        <v>2874.4714053295638</v>
      </c>
      <c r="K31">
        <v>2598.7547326556905</v>
      </c>
      <c r="L31" s="73">
        <v>4516.8269124322078</v>
      </c>
      <c r="M31">
        <v>3183.2218199517292</v>
      </c>
      <c r="N31">
        <v>3103.7788410665271</v>
      </c>
      <c r="O31">
        <v>1642.2722813676205</v>
      </c>
      <c r="P31">
        <v>976.63837901334375</v>
      </c>
      <c r="Q31">
        <v>7296.2369040463363</v>
      </c>
    </row>
    <row r="32" spans="2:17" x14ac:dyDescent="0.5">
      <c r="B32">
        <v>8135.894759816324</v>
      </c>
      <c r="C32">
        <v>989.48176978723268</v>
      </c>
      <c r="D32" s="73">
        <v>6792.4682798165586</v>
      </c>
      <c r="E32">
        <v>328.43762999582361</v>
      </c>
      <c r="F32">
        <v>1.0516548140415694</v>
      </c>
      <c r="G32">
        <v>7816.2953208128474</v>
      </c>
      <c r="H32">
        <v>3077.73963522132</v>
      </c>
      <c r="I32">
        <v>2760.2392919899744</v>
      </c>
      <c r="J32">
        <v>6450.8057678705827</v>
      </c>
      <c r="K32">
        <v>4768.390651634616</v>
      </c>
      <c r="L32" s="73">
        <v>6658.2164207875931</v>
      </c>
      <c r="M32">
        <v>-8061.3794759521043</v>
      </c>
      <c r="N32">
        <v>-3760.5192229457753</v>
      </c>
      <c r="O32">
        <v>-4593.9413923690981</v>
      </c>
      <c r="P32">
        <v>4454.3959122737406</v>
      </c>
      <c r="Q32">
        <v>6437.8247234622595</v>
      </c>
    </row>
    <row r="33" spans="2:17" x14ac:dyDescent="0.5">
      <c r="B33">
        <v>6603.8090400096753</v>
      </c>
      <c r="C33">
        <v>3750.0386270495592</v>
      </c>
      <c r="D33" s="73">
        <v>9484.7387807435898</v>
      </c>
      <c r="E33">
        <v>9999.6754200309224</v>
      </c>
      <c r="F33">
        <v>9770.5736579279364</v>
      </c>
      <c r="G33">
        <v>5871.9435549272612</v>
      </c>
      <c r="H33">
        <v>4818.4371863672613</v>
      </c>
      <c r="I33">
        <v>4116.2080742834578</v>
      </c>
      <c r="J33">
        <v>6200.3821501873535</v>
      </c>
      <c r="K33">
        <v>7818.2348572215869</v>
      </c>
      <c r="L33" s="73">
        <v>965.07153343905247</v>
      </c>
      <c r="M33">
        <v>-3632.9707805278399</v>
      </c>
      <c r="N33">
        <v>-9663.3699838497723</v>
      </c>
      <c r="O33">
        <v>-1471.4191028416712</v>
      </c>
      <c r="P33">
        <v>9284.9727645199855</v>
      </c>
      <c r="Q33">
        <v>1263.1854205455184</v>
      </c>
    </row>
    <row r="34" spans="2:17" x14ac:dyDescent="0.5">
      <c r="B34">
        <v>8246.6076148682405</v>
      </c>
      <c r="C34">
        <v>9257.082007265788</v>
      </c>
      <c r="D34" s="73">
        <v>357.32372101397124</v>
      </c>
      <c r="E34">
        <v>7038.0109476868747</v>
      </c>
      <c r="F34">
        <v>4111.8389406590495</v>
      </c>
      <c r="G34">
        <v>3421.9832032204467</v>
      </c>
      <c r="H34">
        <v>4516.7328889684159</v>
      </c>
      <c r="I34">
        <v>2506.5924544007289</v>
      </c>
      <c r="J34">
        <v>788.72123820793672</v>
      </c>
      <c r="K34">
        <v>1548.233564672885</v>
      </c>
      <c r="L34" s="73">
        <v>4352.8347313389431</v>
      </c>
      <c r="M34">
        <v>-890.06889721621178</v>
      </c>
      <c r="N34">
        <v>-2699.1219983209835</v>
      </c>
      <c r="O34">
        <v>-8580.2830966104084</v>
      </c>
      <c r="P34">
        <v>589.03219034978531</v>
      </c>
      <c r="Q34">
        <v>7313.839520410088</v>
      </c>
    </row>
    <row r="35" spans="2:17" x14ac:dyDescent="0.5">
      <c r="B35">
        <v>8115.9006913014164</v>
      </c>
      <c r="C35">
        <v>-577.04559084326593</v>
      </c>
      <c r="D35" s="73">
        <v>-8883.824954261916</v>
      </c>
      <c r="E35">
        <v>8732.910963334496</v>
      </c>
      <c r="F35">
        <v>9270.6716062642608</v>
      </c>
      <c r="G35">
        <v>347.85702149803922</v>
      </c>
      <c r="H35">
        <v>9673.2533965623552</v>
      </c>
      <c r="I35">
        <v>8003.1747117778023</v>
      </c>
      <c r="J35">
        <v>6583.4818024306687</v>
      </c>
      <c r="K35">
        <v>4986.0793393435524</v>
      </c>
      <c r="L35" s="73">
        <v>6050.3194358975998</v>
      </c>
      <c r="M35">
        <v>1998.5963169455113</v>
      </c>
      <c r="N35">
        <v>5364.4374421095708</v>
      </c>
      <c r="O35">
        <v>9615.0416528521091</v>
      </c>
      <c r="P35">
        <v>-3834.1615802718729</v>
      </c>
      <c r="Q35">
        <v>6022.145373337331</v>
      </c>
    </row>
    <row r="36" spans="2:17" x14ac:dyDescent="0.5">
      <c r="B36">
        <v>4551.156650666695</v>
      </c>
      <c r="C36">
        <v>-6053.446413732564</v>
      </c>
      <c r="D36" s="73">
        <v>3953.4410397882993</v>
      </c>
      <c r="E36">
        <v>6882.3544910512701</v>
      </c>
      <c r="F36">
        <v>4908.5131028174246</v>
      </c>
      <c r="G36">
        <v>9164.6263260507549</v>
      </c>
      <c r="H36">
        <v>4318.1942477008151</v>
      </c>
      <c r="I36">
        <v>8522.1385974927016</v>
      </c>
      <c r="J36">
        <v>5107.2288202216587</v>
      </c>
      <c r="K36">
        <v>4170.8062869760988</v>
      </c>
      <c r="L36" s="73">
        <v>5137.1782144187164</v>
      </c>
      <c r="M36">
        <v>6399.2951730289933</v>
      </c>
      <c r="N36">
        <v>5193.9485267726868</v>
      </c>
      <c r="O36">
        <v>6042.9686273978687</v>
      </c>
      <c r="P36">
        <v>-8810.5417895914779</v>
      </c>
      <c r="Q36">
        <v>8028.5034912393448</v>
      </c>
    </row>
    <row r="37" spans="2:17" x14ac:dyDescent="0.5">
      <c r="B37">
        <v>4251.3131973371455</v>
      </c>
      <c r="C37">
        <v>1062.9876681591211</v>
      </c>
      <c r="D37" s="73">
        <v>-766.05870834475456</v>
      </c>
      <c r="E37">
        <v>3782.7883917911386</v>
      </c>
      <c r="F37">
        <v>9590.3172904511994</v>
      </c>
      <c r="G37">
        <v>6210.0993488334843</v>
      </c>
      <c r="H37">
        <v>9435.382915348453</v>
      </c>
      <c r="I37">
        <v>1636.7556395840065</v>
      </c>
      <c r="J37">
        <v>7244.1419998776091</v>
      </c>
      <c r="K37">
        <v>-108.19263087973319</v>
      </c>
      <c r="L37" s="73">
        <v>2722.7361814044925</v>
      </c>
      <c r="M37">
        <v>6407.2778622725846</v>
      </c>
      <c r="N37">
        <v>1426.5267003868476</v>
      </c>
      <c r="O37">
        <v>1370.0382110882197</v>
      </c>
      <c r="P37">
        <v>9984.6506576967458</v>
      </c>
      <c r="Q37">
        <v>3475.0792615201221</v>
      </c>
    </row>
    <row r="38" spans="2:17" x14ac:dyDescent="0.5">
      <c r="B38">
        <v>9035.4176684773556</v>
      </c>
      <c r="C38">
        <v>8010.8452507206994</v>
      </c>
      <c r="D38" s="73">
        <v>-9772.7316281588737</v>
      </c>
      <c r="E38">
        <v>5670.0024734720446</v>
      </c>
      <c r="F38">
        <v>4041.2950398821845</v>
      </c>
      <c r="G38">
        <v>666.74048194497402</v>
      </c>
      <c r="H38">
        <v>-1885.6238218721619</v>
      </c>
      <c r="I38">
        <v>-8312.8378694513776</v>
      </c>
      <c r="J38">
        <v>-5732.5154458831221</v>
      </c>
      <c r="K38">
        <v>-5426.0578718803026</v>
      </c>
      <c r="L38" s="73">
        <v>-200.87960562727324</v>
      </c>
      <c r="M38">
        <v>952.65612513352403</v>
      </c>
      <c r="N38">
        <v>75.412336467344247</v>
      </c>
      <c r="O38">
        <v>1210.2577376617373</v>
      </c>
      <c r="P38">
        <v>3526.1277263589586</v>
      </c>
      <c r="Q38">
        <v>7475.726325819116</v>
      </c>
    </row>
    <row r="39" spans="2:17" x14ac:dyDescent="0.5">
      <c r="B39">
        <v>1016.0917980270324</v>
      </c>
      <c r="C39">
        <v>1645.5719730316564</v>
      </c>
      <c r="D39" s="73">
        <v>7434.6857133279727</v>
      </c>
      <c r="E39">
        <v>-6996.0712733206874</v>
      </c>
      <c r="F39">
        <v>-7845.1386237283059</v>
      </c>
      <c r="G39">
        <v>2115.6254982640085</v>
      </c>
      <c r="H39">
        <v>-5143.8758179233464</v>
      </c>
      <c r="I39">
        <v>-352.59460196298778</v>
      </c>
      <c r="J39">
        <v>-5416.2027406534689</v>
      </c>
      <c r="K39">
        <v>-6156.2222384307597</v>
      </c>
      <c r="L39" s="73">
        <v>-9012.522914873538</v>
      </c>
      <c r="M39">
        <v>6970.194304721027</v>
      </c>
      <c r="N39">
        <v>5992.8973913929794</v>
      </c>
      <c r="O39">
        <v>4047.8674581496407</v>
      </c>
      <c r="P39">
        <v>271.85433452752147</v>
      </c>
      <c r="Q39">
        <v>9688.302580397758</v>
      </c>
    </row>
    <row r="40" spans="2:17" x14ac:dyDescent="0.5">
      <c r="B40">
        <v>9219.7634526014936</v>
      </c>
      <c r="C40">
        <v>9033.3628906644772</v>
      </c>
      <c r="D40" s="73">
        <v>8041.0068380189159</v>
      </c>
      <c r="E40">
        <v>-1246.5478190257872</v>
      </c>
      <c r="F40">
        <v>-496.48087999932147</v>
      </c>
      <c r="G40">
        <v>4129.9103874288458</v>
      </c>
      <c r="H40">
        <v>-1834.7537135624934</v>
      </c>
      <c r="I40">
        <v>-5066.468060349418</v>
      </c>
      <c r="J40">
        <v>-2108.5439537892994</v>
      </c>
      <c r="K40">
        <v>-6864.6604538153497</v>
      </c>
      <c r="L40" s="73">
        <v>-9567.6023757278163</v>
      </c>
      <c r="M40">
        <v>5966.5002668924672</v>
      </c>
      <c r="N40">
        <v>83.542308039012966</v>
      </c>
      <c r="O40">
        <v>8096.8973613339931</v>
      </c>
      <c r="P40">
        <v>1968.2425055724307</v>
      </c>
      <c r="Q40">
        <v>6963.1717372100429</v>
      </c>
    </row>
    <row r="41" spans="2:17" x14ac:dyDescent="0.5">
      <c r="B41">
        <v>6363.6218470692475</v>
      </c>
      <c r="C41">
        <v>9506.0160864066384</v>
      </c>
      <c r="D41" s="73">
        <v>200.56617383356843</v>
      </c>
      <c r="E41">
        <v>4130.1299937375115</v>
      </c>
      <c r="F41">
        <v>2964.8824904353432</v>
      </c>
      <c r="G41">
        <v>7440.191936195939</v>
      </c>
      <c r="H41">
        <v>1489.6574068019963</v>
      </c>
      <c r="I41">
        <v>3012.7772368092856</v>
      </c>
      <c r="J41">
        <v>2589.89282845036</v>
      </c>
      <c r="K41">
        <v>5266.7333983163517</v>
      </c>
      <c r="L41" s="73">
        <v>8004.1954081336053</v>
      </c>
      <c r="M41">
        <v>786.61335853952733</v>
      </c>
      <c r="N41">
        <v>7205.7052226955466</v>
      </c>
      <c r="O41">
        <v>6818.3901706340876</v>
      </c>
      <c r="P41">
        <v>6027.7194733622873</v>
      </c>
      <c r="Q41">
        <v>5856.6592071842761</v>
      </c>
    </row>
    <row r="42" spans="2:17" x14ac:dyDescent="0.5">
      <c r="B42">
        <v>8308.2020299627857</v>
      </c>
      <c r="C42">
        <v>8750.730161325022</v>
      </c>
      <c r="D42" s="73">
        <v>980.62394014042388</v>
      </c>
      <c r="E42">
        <v>3358.2875251083633</v>
      </c>
      <c r="F42">
        <v>2881.4599701154543</v>
      </c>
      <c r="G42">
        <v>1401.6553845738056</v>
      </c>
      <c r="H42">
        <v>2186.6333044280495</v>
      </c>
      <c r="I42">
        <v>7881.5359494171616</v>
      </c>
      <c r="J42">
        <v>3394.5978120878494</v>
      </c>
      <c r="K42">
        <v>7511.7424839451469</v>
      </c>
      <c r="L42" s="73">
        <v>8922.7094044815913</v>
      </c>
      <c r="M42">
        <v>6801.0255306551499</v>
      </c>
      <c r="N42">
        <v>6823.5134105202542</v>
      </c>
      <c r="O42">
        <v>7627.42954269438</v>
      </c>
      <c r="P42">
        <v>1694.539731983815</v>
      </c>
      <c r="Q42">
        <v>2730.3490148971132</v>
      </c>
    </row>
    <row r="43" spans="2:17" x14ac:dyDescent="0.5">
      <c r="B43">
        <v>3115.6176983457781</v>
      </c>
      <c r="C43">
        <v>8910.4954774141988</v>
      </c>
      <c r="D43" s="73">
        <v>1913.5135485029764</v>
      </c>
      <c r="E43">
        <v>808.28175512736243</v>
      </c>
      <c r="F43">
        <v>4969.5042124613137</v>
      </c>
      <c r="G43">
        <v>6970.0823372147534</v>
      </c>
      <c r="H43">
        <v>3305.1879241892484</v>
      </c>
      <c r="I43">
        <v>698.74592456398375</v>
      </c>
      <c r="J43">
        <v>340.01190361864883</v>
      </c>
      <c r="K43">
        <v>4364.8655010261009</v>
      </c>
      <c r="L43" s="73">
        <v>8208.447308979079</v>
      </c>
      <c r="M43">
        <v>6908.804316721842</v>
      </c>
      <c r="N43">
        <v>5133.2929239781161</v>
      </c>
      <c r="O43">
        <v>8267.4443245203747</v>
      </c>
      <c r="P43">
        <v>8706.9960794748986</v>
      </c>
      <c r="Q43">
        <v>843.83735742211911</v>
      </c>
    </row>
    <row r="44" spans="2:17" x14ac:dyDescent="0.5">
      <c r="B44">
        <v>5689.5417912775511</v>
      </c>
      <c r="C44">
        <v>4396.9426129205176</v>
      </c>
      <c r="D44" s="73">
        <v>4262.1666160920959</v>
      </c>
      <c r="E44">
        <v>9396.9568076142095</v>
      </c>
      <c r="F44">
        <v>3605.9675856083559</v>
      </c>
      <c r="G44">
        <v>8340.2250167852471</v>
      </c>
      <c r="H44">
        <v>7378.6905567355989</v>
      </c>
      <c r="I44">
        <v>3899.9303877988641</v>
      </c>
      <c r="J44">
        <v>9320.350914382092</v>
      </c>
      <c r="K44">
        <v>5972.3852816691287</v>
      </c>
      <c r="L44" s="73">
        <v>5653.2971736070258</v>
      </c>
      <c r="M44">
        <v>4601.0242490508263</v>
      </c>
      <c r="N44">
        <v>4804.6718406346263</v>
      </c>
      <c r="O44">
        <v>9610.4474806027101</v>
      </c>
      <c r="P44">
        <v>8195.0232618522732</v>
      </c>
      <c r="Q44">
        <v>4599.5329960390709</v>
      </c>
    </row>
    <row r="45" spans="2:17" x14ac:dyDescent="0.5">
      <c r="B45">
        <v>7905.7785535748781</v>
      </c>
      <c r="C45">
        <v>3970.280514538249</v>
      </c>
      <c r="D45" s="73">
        <v>2298.7114097094532</v>
      </c>
      <c r="E45">
        <v>7621.2741777861247</v>
      </c>
      <c r="F45">
        <v>4716.1106834110633</v>
      </c>
      <c r="G45">
        <v>7878.7510113905782</v>
      </c>
      <c r="H45">
        <v>8719.2833915219926</v>
      </c>
      <c r="I45">
        <v>8735.3888928571068</v>
      </c>
      <c r="J45">
        <v>215.2652259390342</v>
      </c>
      <c r="K45">
        <v>8412.4983571071298</v>
      </c>
      <c r="L45" s="73">
        <v>7295.0636406878129</v>
      </c>
      <c r="M45">
        <v>5363.4010163096436</v>
      </c>
      <c r="N45">
        <v>1210.9554516230769</v>
      </c>
      <c r="O45">
        <v>1298.8687733667593</v>
      </c>
      <c r="P45">
        <v>9226.0014779309568</v>
      </c>
      <c r="Q45">
        <v>244.99830469785209</v>
      </c>
    </row>
    <row r="46" spans="2:17" x14ac:dyDescent="0.5">
      <c r="B46">
        <v>9083.6618760861693</v>
      </c>
      <c r="C46">
        <v>905.20293085027959</v>
      </c>
      <c r="D46" s="73">
        <v>1478.204809202248</v>
      </c>
      <c r="E46">
        <v>6334.094801520233</v>
      </c>
      <c r="F46">
        <v>9325.1043922463505</v>
      </c>
      <c r="G46">
        <v>4072.7461799831244</v>
      </c>
      <c r="H46">
        <v>9958.1910318311457</v>
      </c>
      <c r="I46">
        <v>3187.728425830931</v>
      </c>
      <c r="J46">
        <v>1030.1439893254737</v>
      </c>
      <c r="K46">
        <v>9679.5937951262295</v>
      </c>
      <c r="L46" s="73">
        <v>6344.1298145610417</v>
      </c>
      <c r="M46">
        <v>3364.8198639861348</v>
      </c>
      <c r="N46">
        <v>4837.9951156116349</v>
      </c>
      <c r="O46">
        <v>2563.5155029703747</v>
      </c>
      <c r="P46">
        <v>3257.8990212552853</v>
      </c>
      <c r="Q46">
        <v>969.25708291970545</v>
      </c>
    </row>
    <row r="47" spans="2:17" x14ac:dyDescent="0.5">
      <c r="B47">
        <v>6042.8462917422985</v>
      </c>
      <c r="C47">
        <v>8345.2361361750245</v>
      </c>
      <c r="D47" s="73">
        <v>2561.8107094813977</v>
      </c>
      <c r="E47">
        <v>4887.8823841936292</v>
      </c>
      <c r="F47">
        <v>9156.8918688116701</v>
      </c>
      <c r="G47">
        <v>4120.1596949944833</v>
      </c>
      <c r="H47">
        <v>8413.6378619697098</v>
      </c>
      <c r="I47">
        <v>7791.3645212166921</v>
      </c>
      <c r="J47">
        <v>9047.6500035915651</v>
      </c>
      <c r="K47">
        <v>2505.9928497278897</v>
      </c>
      <c r="L47" s="73">
        <v>1669.4448884840795</v>
      </c>
      <c r="M47">
        <v>9712.1666153922633</v>
      </c>
      <c r="N47">
        <v>1562.7928398986769</v>
      </c>
      <c r="O47">
        <v>4381.5668417986435</v>
      </c>
      <c r="P47">
        <v>2516.6046198209724</v>
      </c>
      <c r="Q47">
        <v>6675.2746245988346</v>
      </c>
    </row>
    <row r="48" spans="2:17" x14ac:dyDescent="0.5">
      <c r="B48">
        <v>7053.4100242732366</v>
      </c>
      <c r="C48">
        <v>6726.9183882236794</v>
      </c>
      <c r="D48" s="73">
        <v>5915.1467730111599</v>
      </c>
      <c r="E48">
        <v>3692.0429951079113</v>
      </c>
      <c r="F48">
        <v>2914.4548517398853</v>
      </c>
      <c r="G48">
        <v>6743.4436300052457</v>
      </c>
      <c r="H48">
        <v>9222.8102369532644</v>
      </c>
      <c r="I48">
        <v>5860.3852719652932</v>
      </c>
      <c r="J48">
        <v>8032.9014117873321</v>
      </c>
      <c r="K48">
        <v>4997.8172690811725</v>
      </c>
      <c r="L48" s="73">
        <v>4196.4023539486916</v>
      </c>
      <c r="M48">
        <v>8088.7215789858856</v>
      </c>
      <c r="N48">
        <v>1769.3743591252021</v>
      </c>
      <c r="O48">
        <v>5582.5016732856275</v>
      </c>
      <c r="P48">
        <v>6498.7539980975325</v>
      </c>
      <c r="Q48">
        <v>3892.1017273360103</v>
      </c>
    </row>
    <row r="49" spans="2:17" x14ac:dyDescent="0.5">
      <c r="B49">
        <v>9196.4106078446257</v>
      </c>
      <c r="C49">
        <v>6520.4710894542386</v>
      </c>
      <c r="D49" s="73">
        <v>5534.9372400240181</v>
      </c>
      <c r="E49">
        <v>3433.9804712700861</v>
      </c>
      <c r="F49">
        <v>155.24475488581936</v>
      </c>
      <c r="G49">
        <v>9531.3751140850181</v>
      </c>
      <c r="H49">
        <v>5364.5529630701658</v>
      </c>
      <c r="I49">
        <v>4360.9726195277408</v>
      </c>
      <c r="J49">
        <v>9612.6849709764811</v>
      </c>
      <c r="K49">
        <v>3488.4006681144447</v>
      </c>
      <c r="L49" s="73">
        <v>4835.4832364017584</v>
      </c>
      <c r="M49">
        <v>6242.993323930079</v>
      </c>
      <c r="N49">
        <v>8139.1681622390715</v>
      </c>
      <c r="O49">
        <v>3078.2128650482487</v>
      </c>
      <c r="P49">
        <v>1027.2579216491918</v>
      </c>
      <c r="Q49">
        <v>8662.708903376224</v>
      </c>
    </row>
    <row r="50" spans="2:17" x14ac:dyDescent="0.5">
      <c r="B50">
        <v>8048.720468543981</v>
      </c>
      <c r="C50">
        <v>5249.66584340401</v>
      </c>
      <c r="D50" s="73">
        <v>8267.6218340872965</v>
      </c>
      <c r="E50">
        <v>7168.8575075232748</v>
      </c>
      <c r="F50">
        <v>7718.3620382082108</v>
      </c>
      <c r="G50">
        <v>4587.1423144199252</v>
      </c>
      <c r="H50">
        <v>3035.1561202349762</v>
      </c>
      <c r="I50">
        <v>10.799351188801598</v>
      </c>
      <c r="J50">
        <v>934.76391617723925</v>
      </c>
      <c r="K50">
        <v>3781.2130872229432</v>
      </c>
      <c r="L50" s="73">
        <v>8993.8723270393239</v>
      </c>
      <c r="M50">
        <v>4970.0216274382237</v>
      </c>
      <c r="N50">
        <v>4406.8668492721217</v>
      </c>
      <c r="O50">
        <v>4035.5503525405998</v>
      </c>
      <c r="P50">
        <v>8609.064996019315</v>
      </c>
      <c r="Q50">
        <v>4106.2101407430255</v>
      </c>
    </row>
    <row r="51" spans="2:17" x14ac:dyDescent="0.5">
      <c r="B51">
        <v>5394.4982050811086</v>
      </c>
      <c r="C51">
        <v>3704.3251172956197</v>
      </c>
      <c r="D51" s="73">
        <v>4475.8948691747064</v>
      </c>
      <c r="E51">
        <v>3765.8831068176733</v>
      </c>
      <c r="F51">
        <v>4262.6234502583202</v>
      </c>
      <c r="G51">
        <v>9867.6741913624392</v>
      </c>
      <c r="H51">
        <v>1810.7538589640917</v>
      </c>
      <c r="I51">
        <v>2951.4322199183352</v>
      </c>
      <c r="J51">
        <v>1530.2422887541134</v>
      </c>
      <c r="K51">
        <v>3636.4618021436982</v>
      </c>
      <c r="L51" s="73">
        <v>1923.1190594943605</v>
      </c>
      <c r="M51">
        <v>4369.1667090527208</v>
      </c>
      <c r="N51">
        <v>5822.4914545318279</v>
      </c>
      <c r="O51">
        <v>8186.5258904874445</v>
      </c>
      <c r="P51">
        <v>52.739990642291517</v>
      </c>
      <c r="Q51">
        <v>1666.8157285945151</v>
      </c>
    </row>
    <row r="52" spans="2:17" x14ac:dyDescent="0.5">
      <c r="B52">
        <v>1755.0567404104811</v>
      </c>
      <c r="C52">
        <v>7420.0055072100304</v>
      </c>
      <c r="D52" s="73">
        <v>8772.8321951613289</v>
      </c>
      <c r="E52">
        <v>2672.5618779794049</v>
      </c>
      <c r="F52">
        <v>5839.9419974608782</v>
      </c>
      <c r="G52">
        <v>2313.0235960502478</v>
      </c>
      <c r="H52">
        <v>9098.7263720283481</v>
      </c>
      <c r="I52">
        <v>8879.0446763695436</v>
      </c>
      <c r="J52">
        <v>387.02440184886774</v>
      </c>
      <c r="K52">
        <v>9879.2138731021041</v>
      </c>
      <c r="L52" s="73">
        <v>885.42528836641645</v>
      </c>
      <c r="M52">
        <v>8086.8712429215866</v>
      </c>
      <c r="N52">
        <v>5664.4246989186395</v>
      </c>
      <c r="O52">
        <v>1035.7710765693651</v>
      </c>
      <c r="P52">
        <v>4725.3129035918028</v>
      </c>
      <c r="Q52">
        <v>3929.2113908095439</v>
      </c>
    </row>
    <row r="53" spans="2:17" x14ac:dyDescent="0.5">
      <c r="B53">
        <v>4832.3704925102802</v>
      </c>
      <c r="C53">
        <v>564.80766397585921</v>
      </c>
      <c r="D53" s="73">
        <v>8924.7279649978154</v>
      </c>
      <c r="E53">
        <v>2277.3796059545593</v>
      </c>
      <c r="F53">
        <v>6914.6804205824528</v>
      </c>
      <c r="G53">
        <v>5727.2264362253027</v>
      </c>
      <c r="H53">
        <v>5839.3936110887971</v>
      </c>
      <c r="I53">
        <v>3972.2331324067818</v>
      </c>
      <c r="J53">
        <v>2353.4409522611013</v>
      </c>
      <c r="K53">
        <v>1565.4452363570792</v>
      </c>
      <c r="L53" s="73">
        <v>5493.6153514079806</v>
      </c>
      <c r="M53">
        <v>445.92657860634154</v>
      </c>
      <c r="N53">
        <v>1344.6013670644484</v>
      </c>
      <c r="O53">
        <v>3992.9337446892846</v>
      </c>
      <c r="P53">
        <v>9611.9005981340179</v>
      </c>
      <c r="Q53">
        <v>1067.9682378870048</v>
      </c>
    </row>
    <row r="54" spans="2:17" x14ac:dyDescent="0.5">
      <c r="B54">
        <v>9099.2585906292989</v>
      </c>
      <c r="C54">
        <v>8900.2364960458981</v>
      </c>
      <c r="D54" s="73">
        <v>1898.391130908168</v>
      </c>
      <c r="E54">
        <v>6207.9935658373779</v>
      </c>
      <c r="F54">
        <v>6696.2724236758568</v>
      </c>
      <c r="G54">
        <v>1504.4708285366414</v>
      </c>
      <c r="H54">
        <v>9760.1156325598913</v>
      </c>
      <c r="I54">
        <v>2161.9594173361211</v>
      </c>
      <c r="J54">
        <v>9044.4893424339753</v>
      </c>
      <c r="K54">
        <v>3820.4125246394319</v>
      </c>
      <c r="L54" s="73">
        <v>4427.2298058762808</v>
      </c>
      <c r="M54">
        <v>8718.2707202762358</v>
      </c>
      <c r="N54">
        <v>1242.1947664748955</v>
      </c>
      <c r="O54">
        <v>7946.1841013201329</v>
      </c>
      <c r="P54">
        <v>6516.7972547138452</v>
      </c>
      <c r="Q54">
        <v>1102.3972552285022</v>
      </c>
    </row>
    <row r="55" spans="2:17" x14ac:dyDescent="0.5">
      <c r="B55">
        <v>7768.1306083468635</v>
      </c>
      <c r="C55">
        <v>3095.3720424183475</v>
      </c>
      <c r="D55" s="73">
        <v>5658.9391802282398</v>
      </c>
      <c r="E55">
        <v>7895.6797111834758</v>
      </c>
      <c r="F55">
        <v>6232.5196224610127</v>
      </c>
      <c r="G55">
        <v>2097.2690422871751</v>
      </c>
      <c r="H55">
        <v>5914.5385665556487</v>
      </c>
      <c r="I55">
        <v>6877.1613208810577</v>
      </c>
      <c r="J55">
        <v>1610.0402176254479</v>
      </c>
      <c r="K55">
        <v>6335.2117700324397</v>
      </c>
      <c r="L55" s="73">
        <v>1907.3462770052797</v>
      </c>
      <c r="M55">
        <v>1776.42238425197</v>
      </c>
      <c r="N55">
        <v>1501.7068572643866</v>
      </c>
      <c r="O55">
        <v>7677.7659477124425</v>
      </c>
      <c r="P55">
        <v>4701.0381641621989</v>
      </c>
      <c r="Q55">
        <v>4104.3258512035254</v>
      </c>
    </row>
    <row r="56" spans="2:17" x14ac:dyDescent="0.5">
      <c r="B56">
        <v>5645.7722959923731</v>
      </c>
      <c r="C56">
        <v>9639.0023467171304</v>
      </c>
      <c r="D56" s="73">
        <v>2307.318525225839</v>
      </c>
      <c r="E56">
        <v>4014.3820145890177</v>
      </c>
      <c r="F56">
        <v>2970.9404322210366</v>
      </c>
      <c r="G56">
        <v>6102.8850585149348</v>
      </c>
      <c r="H56">
        <v>9495.3558457847321</v>
      </c>
      <c r="I56">
        <v>7237.8971330385975</v>
      </c>
      <c r="J56">
        <v>6787.3739659393632</v>
      </c>
      <c r="K56">
        <v>4840.8636556980773</v>
      </c>
      <c r="L56" s="73">
        <v>6275.0904406594191</v>
      </c>
      <c r="M56">
        <v>5150.2309494239262</v>
      </c>
      <c r="N56">
        <v>8060.2334928805994</v>
      </c>
      <c r="O56">
        <v>9058.2968225555433</v>
      </c>
      <c r="P56">
        <v>4339.5793496699489</v>
      </c>
      <c r="Q56">
        <v>5182.2319818300784</v>
      </c>
    </row>
    <row r="57" spans="2:17" x14ac:dyDescent="0.5">
      <c r="B57">
        <v>6074.9558013125452</v>
      </c>
      <c r="C57">
        <v>545.13929065210573</v>
      </c>
      <c r="D57" s="73">
        <v>7744.9712620836926</v>
      </c>
      <c r="E57">
        <v>4663.1234296366838</v>
      </c>
      <c r="F57">
        <v>7333.2967887694958</v>
      </c>
      <c r="G57">
        <v>9548.2857079802416</v>
      </c>
      <c r="H57">
        <v>9411.3702683932133</v>
      </c>
      <c r="I57">
        <v>5164.5770229928894</v>
      </c>
      <c r="J57">
        <v>1007.4730088146744</v>
      </c>
      <c r="K57">
        <v>737.86869551692121</v>
      </c>
      <c r="L57" s="73">
        <v>7687.5567658058935</v>
      </c>
      <c r="M57">
        <v>9392.2256296617597</v>
      </c>
      <c r="N57">
        <v>9707.5193033635733</v>
      </c>
      <c r="O57">
        <v>3997.7327908732987</v>
      </c>
      <c r="P57">
        <v>6364.6398942360347</v>
      </c>
      <c r="Q57">
        <v>8231.2912971346304</v>
      </c>
    </row>
    <row r="58" spans="2:17" x14ac:dyDescent="0.5">
      <c r="B58">
        <v>2653.9713607659455</v>
      </c>
      <c r="C58">
        <v>2343.9488606244477</v>
      </c>
      <c r="D58" s="73">
        <v>4723.969036548885</v>
      </c>
      <c r="E58">
        <v>9296.1323394228039</v>
      </c>
      <c r="F58">
        <v>2151.4790798285776</v>
      </c>
      <c r="G58">
        <v>3511.087844863514</v>
      </c>
      <c r="H58">
        <v>8837.2544311846723</v>
      </c>
      <c r="I58">
        <v>3499.7404994879525</v>
      </c>
      <c r="J58">
        <v>2489.8177650032439</v>
      </c>
      <c r="K58">
        <v>5828.8697765142933</v>
      </c>
      <c r="L58" s="73">
        <v>5588.7614725060075</v>
      </c>
      <c r="M58">
        <v>2105.3910519521592</v>
      </c>
      <c r="N58">
        <v>923.57725840605872</v>
      </c>
      <c r="O58">
        <v>8632.4027062833356</v>
      </c>
      <c r="P58">
        <v>5467.0785685613318</v>
      </c>
      <c r="Q58">
        <v>6657.3116895879757</v>
      </c>
    </row>
    <row r="59" spans="2:17" x14ac:dyDescent="0.5">
      <c r="B59">
        <v>6899.6803015970199</v>
      </c>
      <c r="C59">
        <v>1656.9834772505665</v>
      </c>
      <c r="D59" s="73">
        <v>1110.9063069400361</v>
      </c>
      <c r="E59">
        <v>5455.3428121463548</v>
      </c>
      <c r="F59">
        <v>5407.9561971937173</v>
      </c>
      <c r="G59">
        <v>6866.5303771504914</v>
      </c>
      <c r="H59">
        <v>9600.3057662621577</v>
      </c>
      <c r="I59">
        <v>4058.5768900850017</v>
      </c>
      <c r="J59">
        <v>8066.6473609348623</v>
      </c>
      <c r="K59">
        <v>4814.4926740993933</v>
      </c>
      <c r="L59" s="73">
        <v>4329.4412244776213</v>
      </c>
      <c r="M59">
        <v>4138.1025436024465</v>
      </c>
      <c r="N59">
        <v>9934.5789882076024</v>
      </c>
      <c r="O59">
        <v>4565.271795076811</v>
      </c>
      <c r="P59">
        <v>7711.2918251210604</v>
      </c>
      <c r="Q59">
        <v>7851.7823133563343</v>
      </c>
    </row>
    <row r="60" spans="2:17" x14ac:dyDescent="0.5">
      <c r="B60">
        <v>3948.3595281728103</v>
      </c>
      <c r="C60">
        <v>3604.0801198423478</v>
      </c>
      <c r="D60" s="73">
        <v>8758.7171136595116</v>
      </c>
      <c r="E60">
        <v>5381.5199963116484</v>
      </c>
      <c r="F60">
        <v>2243.362252535208</v>
      </c>
      <c r="G60">
        <v>5366.6496925721858</v>
      </c>
      <c r="H60">
        <v>7183.7598345494325</v>
      </c>
      <c r="I60">
        <v>3431.0873540705634</v>
      </c>
      <c r="J60">
        <v>6770.7839978161746</v>
      </c>
      <c r="K60">
        <v>3220.1016950823177</v>
      </c>
      <c r="L60" s="73">
        <v>4770.870169725812</v>
      </c>
      <c r="M60">
        <v>470.60809947854887</v>
      </c>
      <c r="N60">
        <v>9250.6853102191126</v>
      </c>
      <c r="O60">
        <v>937.15838288881412</v>
      </c>
      <c r="P60">
        <v>3133.6207039412311</v>
      </c>
      <c r="Q60">
        <v>6925.6118695208133</v>
      </c>
    </row>
    <row r="61" spans="2:17" x14ac:dyDescent="0.5">
      <c r="B61">
        <v>7771.1016284973066</v>
      </c>
      <c r="C61">
        <v>9161.5305326431535</v>
      </c>
      <c r="D61" s="73">
        <v>6495.1233675593212</v>
      </c>
      <c r="E61">
        <v>9586.4658033407231</v>
      </c>
      <c r="F61">
        <v>3846.4413073013493</v>
      </c>
      <c r="G61">
        <v>8721.7958944620896</v>
      </c>
      <c r="H61">
        <v>105.17989650850436</v>
      </c>
      <c r="I61">
        <v>7439.3756169406224</v>
      </c>
      <c r="J61">
        <v>3588.4022998895239</v>
      </c>
      <c r="K61">
        <v>9032.7916867669701</v>
      </c>
      <c r="L61" s="73">
        <v>281.70070763885667</v>
      </c>
      <c r="M61">
        <v>5726.899028125481</v>
      </c>
      <c r="N61">
        <v>5574.793106787758</v>
      </c>
      <c r="O61">
        <v>1185.8428603985494</v>
      </c>
      <c r="P61">
        <v>6907.152359811008</v>
      </c>
      <c r="Q61">
        <v>1414.7203183124325</v>
      </c>
    </row>
    <row r="62" spans="2:17" x14ac:dyDescent="0.5">
      <c r="B62">
        <v>2478.3286402579652</v>
      </c>
      <c r="C62">
        <v>2642.1926497419558</v>
      </c>
      <c r="D62" s="73">
        <v>1452.7396958416296</v>
      </c>
      <c r="E62">
        <v>9733.0524776462116</v>
      </c>
      <c r="F62">
        <v>3124.5800728000809</v>
      </c>
      <c r="G62">
        <v>3322.3059246972821</v>
      </c>
      <c r="H62">
        <v>3291.1049463411814</v>
      </c>
      <c r="I62">
        <v>8408.3732512625702</v>
      </c>
      <c r="J62">
        <v>2607.2925498515942</v>
      </c>
      <c r="K62">
        <v>6093.83004096679</v>
      </c>
      <c r="L62" s="73">
        <v>5287.8532054014995</v>
      </c>
      <c r="M62">
        <v>9363.0878556625466</v>
      </c>
      <c r="N62">
        <v>1583.1668192759762</v>
      </c>
      <c r="O62">
        <v>7798.1307126862248</v>
      </c>
      <c r="P62">
        <v>9563.6140147941824</v>
      </c>
      <c r="Q62">
        <v>4138.7131813937031</v>
      </c>
    </row>
    <row r="63" spans="2:17" x14ac:dyDescent="0.5">
      <c r="B63">
        <v>3471.782375803678</v>
      </c>
      <c r="C63">
        <v>4963.2672769553947</v>
      </c>
      <c r="D63" s="73">
        <v>4513.3011993754571</v>
      </c>
      <c r="E63">
        <v>9290.9825895051345</v>
      </c>
      <c r="F63">
        <v>4523.3943127588109</v>
      </c>
      <c r="G63">
        <v>7004.6193771602439</v>
      </c>
      <c r="H63">
        <v>9129.4815703389813</v>
      </c>
      <c r="I63">
        <v>4924.5206855892238</v>
      </c>
      <c r="J63">
        <v>7000.1593063083064</v>
      </c>
      <c r="K63">
        <v>133.95853323401764</v>
      </c>
      <c r="L63" s="73">
        <v>8014.5392691465495</v>
      </c>
      <c r="M63">
        <v>6518.6383655571344</v>
      </c>
      <c r="N63">
        <v>7512.3462276471109</v>
      </c>
      <c r="O63">
        <v>2055.1412905383318</v>
      </c>
      <c r="P63">
        <v>2473.1842076793287</v>
      </c>
      <c r="Q63">
        <v>7868.0318150113344</v>
      </c>
    </row>
    <row r="64" spans="2:17" x14ac:dyDescent="0.5">
      <c r="B64">
        <v>7597.2557116561748</v>
      </c>
      <c r="C64">
        <v>7637.4667042511937</v>
      </c>
      <c r="D64" s="73">
        <v>7488.402216402852</v>
      </c>
      <c r="E64">
        <v>9543.649273005869</v>
      </c>
      <c r="F64">
        <v>4281.5265079565406</v>
      </c>
      <c r="G64">
        <v>6793.9687246121421</v>
      </c>
      <c r="H64">
        <v>9600.7246254696092</v>
      </c>
      <c r="I64">
        <v>5739.2567654352251</v>
      </c>
      <c r="J64">
        <v>7129.0484032480508</v>
      </c>
      <c r="K64">
        <v>5331.007048315616</v>
      </c>
      <c r="L64" s="73">
        <v>3561.2842609201634</v>
      </c>
      <c r="M64">
        <v>4542.581717792862</v>
      </c>
      <c r="N64">
        <v>1227.2641700979502</v>
      </c>
      <c r="O64">
        <v>2760.1361765581878</v>
      </c>
      <c r="P64">
        <v>8914.0471885520528</v>
      </c>
      <c r="Q64">
        <v>3707.4776176707178</v>
      </c>
    </row>
    <row r="65" spans="2:17" x14ac:dyDescent="0.5">
      <c r="B65">
        <v>61.818098324109002</v>
      </c>
      <c r="C65">
        <v>217.82678910233778</v>
      </c>
      <c r="D65" s="73">
        <v>3512.8343956072067</v>
      </c>
      <c r="E65">
        <v>2417.7124391900606</v>
      </c>
      <c r="F65">
        <v>6973.7610246988434</v>
      </c>
      <c r="G65">
        <v>7670.5063203633481</v>
      </c>
      <c r="H65">
        <v>5805.2146316051712</v>
      </c>
      <c r="I65">
        <v>5958.1837195579837</v>
      </c>
      <c r="J65">
        <v>1531.3344022850292</v>
      </c>
      <c r="K65">
        <v>9413.7040235302557</v>
      </c>
      <c r="L65" s="73">
        <v>3464.5755134343181</v>
      </c>
      <c r="M65">
        <v>2310.4146481902221</v>
      </c>
      <c r="N65">
        <v>5135.2710616119475</v>
      </c>
      <c r="O65">
        <v>1711.1300652754589</v>
      </c>
      <c r="P65">
        <v>5525.1088356452456</v>
      </c>
      <c r="Q65">
        <v>2454.4283443706672</v>
      </c>
    </row>
    <row r="66" spans="2:17" x14ac:dyDescent="0.5">
      <c r="B66">
        <v>5812.719381046234</v>
      </c>
      <c r="C66">
        <v>8001.0302883798331</v>
      </c>
      <c r="D66" s="73">
        <v>9975.5365591248883</v>
      </c>
      <c r="E66">
        <v>6633.8793658638815</v>
      </c>
      <c r="F66">
        <v>8633.3246860297313</v>
      </c>
      <c r="G66">
        <v>3503.2959110313031</v>
      </c>
      <c r="H66">
        <v>6883.4686002198177</v>
      </c>
      <c r="I66">
        <v>4354.7698802298319</v>
      </c>
      <c r="J66">
        <v>8554.0846429072917</v>
      </c>
      <c r="K66">
        <v>3500.5217442833668</v>
      </c>
      <c r="L66" s="73">
        <v>9013.9697970443231</v>
      </c>
      <c r="M66">
        <v>8279.6362395918277</v>
      </c>
      <c r="N66">
        <v>4025.8864348175825</v>
      </c>
      <c r="O66">
        <v>8221.3080807864262</v>
      </c>
      <c r="P66">
        <v>7187.0738356143465</v>
      </c>
      <c r="Q66">
        <v>2507.6610662228127</v>
      </c>
    </row>
    <row r="67" spans="2:17" x14ac:dyDescent="0.5">
      <c r="B67">
        <v>1615.1423003226296</v>
      </c>
      <c r="C67">
        <v>5514.428924178319</v>
      </c>
      <c r="D67" s="73">
        <v>7972.371263189244</v>
      </c>
      <c r="E67">
        <v>8247.4626866088747</v>
      </c>
      <c r="F67">
        <v>6111.6561983957854</v>
      </c>
      <c r="G67">
        <v>8560.8215965178861</v>
      </c>
      <c r="H67">
        <v>3250.9275853627837</v>
      </c>
      <c r="I67">
        <v>6287.0117371322467</v>
      </c>
      <c r="J67">
        <v>1406.2267231884196</v>
      </c>
      <c r="K67">
        <v>1743.3642431541864</v>
      </c>
      <c r="L67" s="73">
        <v>9684.212967141113</v>
      </c>
      <c r="M67">
        <v>925.45930657474969</v>
      </c>
      <c r="N67">
        <v>7637.3863991057788</v>
      </c>
      <c r="O67">
        <v>1968.1708600363934</v>
      </c>
      <c r="P67">
        <v>3704.5808738713413</v>
      </c>
      <c r="Q67">
        <v>3534.9827594771104</v>
      </c>
    </row>
    <row r="68" spans="2:17" x14ac:dyDescent="0.5">
      <c r="B68">
        <v>9723.2001500791048</v>
      </c>
      <c r="C68">
        <v>7525.3373818882174</v>
      </c>
      <c r="D68" s="73">
        <v>245.68438271542982</v>
      </c>
      <c r="E68">
        <v>3270.0028495185875</v>
      </c>
      <c r="F68">
        <v>3941.1305469927224</v>
      </c>
      <c r="G68">
        <v>4060.9135724219686</v>
      </c>
      <c r="H68">
        <v>9127.6247857990093</v>
      </c>
      <c r="I68">
        <v>2722.2661030951303</v>
      </c>
      <c r="J68">
        <v>6525.6345429024259</v>
      </c>
      <c r="K68">
        <v>1842.4565862969609</v>
      </c>
      <c r="L68" s="73">
        <v>7675.3918366364314</v>
      </c>
      <c r="M68">
        <v>9612.8118208494325</v>
      </c>
      <c r="N68">
        <v>6175.8606807144824</v>
      </c>
      <c r="O68">
        <v>5209.664139298533</v>
      </c>
      <c r="P68">
        <v>4901.7378000729341</v>
      </c>
      <c r="Q68">
        <v>7084.8785111063917</v>
      </c>
    </row>
    <row r="69" spans="2:17" x14ac:dyDescent="0.5">
      <c r="B69">
        <v>9603.5602399163436</v>
      </c>
      <c r="C69">
        <v>7778.2417250887565</v>
      </c>
      <c r="D69" s="73">
        <v>3601.2405501097519</v>
      </c>
      <c r="E69">
        <v>5314.9087052013929</v>
      </c>
      <c r="F69">
        <v>8361.2744600493752</v>
      </c>
      <c r="G69">
        <v>9373.1603438104212</v>
      </c>
      <c r="H69">
        <v>6729.3847079318957</v>
      </c>
      <c r="I69">
        <v>728.80086129166079</v>
      </c>
      <c r="J69">
        <v>1392.832435410809</v>
      </c>
      <c r="K69">
        <v>2646.053732628915</v>
      </c>
      <c r="L69" s="73">
        <v>8625.5491989238199</v>
      </c>
      <c r="M69">
        <v>1868.481876326613</v>
      </c>
      <c r="N69">
        <v>4533.9411163026134</v>
      </c>
      <c r="O69">
        <v>1596.7198546333639</v>
      </c>
      <c r="P69">
        <v>2100.1218671517563</v>
      </c>
      <c r="Q69">
        <v>7605.9337758370393</v>
      </c>
    </row>
    <row r="70" spans="2:17" x14ac:dyDescent="0.5">
      <c r="B70">
        <v>7602.5458936389523</v>
      </c>
      <c r="C70">
        <v>6876.7791570003455</v>
      </c>
      <c r="D70" s="73">
        <v>7216.1956913810136</v>
      </c>
      <c r="E70">
        <v>2734.7990766913053</v>
      </c>
      <c r="F70">
        <v>3579.6165299380546</v>
      </c>
      <c r="G70">
        <v>995.04717568864362</v>
      </c>
      <c r="H70">
        <v>6353.1330476572393</v>
      </c>
      <c r="I70">
        <v>7745.476261196045</v>
      </c>
      <c r="J70">
        <v>1991.0296286198532</v>
      </c>
      <c r="K70">
        <v>8389.2925797180469</v>
      </c>
      <c r="L70" s="73">
        <v>6194.6843945150604</v>
      </c>
      <c r="M70">
        <v>2241.3053701935405</v>
      </c>
      <c r="N70">
        <v>8097.4669301454487</v>
      </c>
      <c r="O70">
        <v>3882.5876318696473</v>
      </c>
      <c r="P70">
        <v>3776.3026729669468</v>
      </c>
      <c r="Q70">
        <v>7043.2894334395905</v>
      </c>
    </row>
    <row r="71" spans="2:17" x14ac:dyDescent="0.5">
      <c r="B71">
        <v>7339.8825370976174</v>
      </c>
      <c r="C71">
        <v>4424.2351800538236</v>
      </c>
      <c r="D71" s="73">
        <v>6175.3052208805229</v>
      </c>
      <c r="E71">
        <v>8724.8241339041851</v>
      </c>
      <c r="F71">
        <v>9457.3880114193144</v>
      </c>
      <c r="G71">
        <v>4905.4600544161103</v>
      </c>
      <c r="H71">
        <v>4499.0951668467715</v>
      </c>
      <c r="I71">
        <v>6224.9148146628122</v>
      </c>
      <c r="J71">
        <v>6103.3676190679571</v>
      </c>
      <c r="K71">
        <v>4032.4258057368233</v>
      </c>
      <c r="L71" s="73">
        <v>5359.8729249269982</v>
      </c>
      <c r="M71">
        <v>273.23212215083714</v>
      </c>
      <c r="N71">
        <v>8696.6989987856359</v>
      </c>
      <c r="O71">
        <v>8346.7560382459924</v>
      </c>
      <c r="P71">
        <v>9859.3200508921436</v>
      </c>
      <c r="Q71">
        <v>3706.4444980899671</v>
      </c>
    </row>
    <row r="72" spans="2:17" x14ac:dyDescent="0.5">
      <c r="B72">
        <v>3515.4391350066862</v>
      </c>
      <c r="C72">
        <v>4076.7282412087889</v>
      </c>
      <c r="D72" s="73">
        <v>3491.3340546895815</v>
      </c>
      <c r="E72">
        <v>1444.7447869409034</v>
      </c>
      <c r="F72">
        <v>5442.8059903569847</v>
      </c>
      <c r="G72">
        <v>7600.0218275789384</v>
      </c>
      <c r="H72">
        <v>1629.2558934909991</v>
      </c>
      <c r="I72">
        <v>840.88906954375989</v>
      </c>
      <c r="J72">
        <v>5222.1745971409118</v>
      </c>
      <c r="K72">
        <v>5478.6622599650173</v>
      </c>
      <c r="L72" s="73">
        <v>4480.0880203204051</v>
      </c>
      <c r="M72">
        <v>5678.9194934585594</v>
      </c>
      <c r="N72">
        <v>8268.0079256495628</v>
      </c>
      <c r="O72">
        <v>365.1891721283551</v>
      </c>
      <c r="P72">
        <v>6098.888784433776</v>
      </c>
      <c r="Q72">
        <v>7355.5836840194288</v>
      </c>
    </row>
    <row r="73" spans="2:17" x14ac:dyDescent="0.5">
      <c r="B73">
        <v>2287.7966963249819</v>
      </c>
      <c r="C73">
        <v>5931.7973493858235</v>
      </c>
      <c r="D73" s="73">
        <v>4774.5044663595863</v>
      </c>
      <c r="E73">
        <v>3615.7425970048716</v>
      </c>
      <c r="F73">
        <v>8749.3260201442699</v>
      </c>
      <c r="G73">
        <v>1990.125178552189</v>
      </c>
      <c r="H73">
        <v>2863.6922898521534</v>
      </c>
      <c r="I73">
        <v>4252.7356391040794</v>
      </c>
      <c r="J73">
        <v>7499.7203872557002</v>
      </c>
      <c r="K73">
        <v>6490.1906245240771</v>
      </c>
      <c r="L73" s="73">
        <v>5377.0718929672694</v>
      </c>
      <c r="M73">
        <v>7765.074224880992</v>
      </c>
      <c r="N73">
        <v>9854.9922150590137</v>
      </c>
      <c r="O73">
        <v>3062.4855144122121</v>
      </c>
      <c r="P73">
        <v>3649.2949044087309</v>
      </c>
      <c r="Q73">
        <v>4082.6524400016774</v>
      </c>
    </row>
    <row r="74" spans="2:17" x14ac:dyDescent="0.5">
      <c r="B74">
        <v>9217.1203915067053</v>
      </c>
      <c r="C74">
        <v>9415.5888029333164</v>
      </c>
      <c r="D74" s="73">
        <v>3364.7770022798304</v>
      </c>
      <c r="E74">
        <v>435.83725347628558</v>
      </c>
      <c r="F74">
        <v>5695.7810820250334</v>
      </c>
      <c r="G74">
        <v>6342.5249487971259</v>
      </c>
      <c r="H74">
        <v>3301.6399568232923</v>
      </c>
      <c r="I74">
        <v>5805.1234424084232</v>
      </c>
      <c r="J74">
        <v>7917.3826888752546</v>
      </c>
      <c r="K74">
        <v>794.29037043498238</v>
      </c>
      <c r="L74" s="73">
        <v>9696.1864600740009</v>
      </c>
      <c r="M74">
        <v>4447.9082912283393</v>
      </c>
      <c r="N74">
        <v>5644.0600768945351</v>
      </c>
      <c r="O74">
        <v>9580.8355038484133</v>
      </c>
      <c r="P74">
        <v>3945.2847812448035</v>
      </c>
      <c r="Q74">
        <v>3826.6488523095018</v>
      </c>
    </row>
    <row r="75" spans="2:17" x14ac:dyDescent="0.5">
      <c r="B75">
        <v>9412.8254731407433</v>
      </c>
      <c r="C75">
        <v>4808.7950493926801</v>
      </c>
      <c r="D75" s="73">
        <v>2548.0104374164193</v>
      </c>
      <c r="E75">
        <v>3680.1297220003357</v>
      </c>
      <c r="F75">
        <v>127.49064622368023</v>
      </c>
      <c r="G75">
        <v>9751.6494709344879</v>
      </c>
      <c r="H75">
        <v>6339.4746664630029</v>
      </c>
      <c r="I75">
        <v>5876.0950468064966</v>
      </c>
      <c r="J75">
        <v>3560.0768145553111</v>
      </c>
      <c r="K75">
        <v>2750.4392180796167</v>
      </c>
      <c r="L75" s="73">
        <v>2905.5505728417238</v>
      </c>
      <c r="M75">
        <v>9335.1951910583521</v>
      </c>
      <c r="N75">
        <v>9309.7841642983894</v>
      </c>
      <c r="O75">
        <v>3715.2447690292511</v>
      </c>
      <c r="P75">
        <v>9385.4431459639563</v>
      </c>
      <c r="Q75">
        <v>3214.8799082004321</v>
      </c>
    </row>
    <row r="76" spans="2:17" x14ac:dyDescent="0.5">
      <c r="B76">
        <v>4018.4215322825166</v>
      </c>
      <c r="C76">
        <v>9474.7267428237174</v>
      </c>
      <c r="D76" s="73">
        <v>41.501122717013672</v>
      </c>
      <c r="E76">
        <v>1207.1096681452186</v>
      </c>
      <c r="F76">
        <v>4098.1930245749081</v>
      </c>
      <c r="G76">
        <v>284.26998151224404</v>
      </c>
      <c r="H76">
        <v>2292.8956389344403</v>
      </c>
      <c r="I76">
        <v>3903.2834449727829</v>
      </c>
      <c r="J76">
        <v>1635.4044185914597</v>
      </c>
      <c r="K76">
        <v>3818.0517579554539</v>
      </c>
      <c r="L76" s="73">
        <v>4417.2028959094423</v>
      </c>
      <c r="M76">
        <v>4462.3903534162637</v>
      </c>
      <c r="N76">
        <v>9098.4437609330307</v>
      </c>
      <c r="O76">
        <v>6257.8193952699839</v>
      </c>
      <c r="P76">
        <v>5630.0852454560354</v>
      </c>
      <c r="Q76">
        <v>2921.7866206981835</v>
      </c>
    </row>
    <row r="77" spans="2:17" x14ac:dyDescent="0.5">
      <c r="B77">
        <v>3270.7086147980053</v>
      </c>
      <c r="C77">
        <v>8337.613322177378</v>
      </c>
      <c r="D77" s="73">
        <v>7587.402531741478</v>
      </c>
      <c r="E77">
        <v>602.32475398223289</v>
      </c>
      <c r="F77">
        <v>5660.5713359007932</v>
      </c>
      <c r="G77">
        <v>6995.0234152799731</v>
      </c>
      <c r="H77">
        <v>8631.171766863119</v>
      </c>
      <c r="I77">
        <v>2533.452035479555</v>
      </c>
      <c r="J77">
        <v>3317.300021659828</v>
      </c>
      <c r="K77">
        <v>2428.0354936933545</v>
      </c>
      <c r="L77" s="73">
        <v>4123.9637582535061</v>
      </c>
      <c r="M77">
        <v>9098.3866838487866</v>
      </c>
      <c r="N77">
        <v>7843.0863478136907</v>
      </c>
      <c r="O77">
        <v>659.65199308709589</v>
      </c>
      <c r="P77">
        <v>4419.8430729724696</v>
      </c>
      <c r="Q77">
        <v>9925.7578494739428</v>
      </c>
    </row>
    <row r="78" spans="2:17" x14ac:dyDescent="0.5">
      <c r="B78">
        <v>9386.0025570347007</v>
      </c>
      <c r="C78">
        <v>836.38753596724223</v>
      </c>
      <c r="D78" s="73">
        <v>2144.5884011417184</v>
      </c>
      <c r="E78">
        <v>1650.5113604531375</v>
      </c>
      <c r="F78">
        <v>6886.706689916844</v>
      </c>
      <c r="G78">
        <v>2644.2991536826635</v>
      </c>
      <c r="H78">
        <v>7.9876364363351549</v>
      </c>
      <c r="I78">
        <v>7042.1459316685914</v>
      </c>
      <c r="J78">
        <v>9906.2035656561529</v>
      </c>
      <c r="K78">
        <v>3601.6430292847272</v>
      </c>
      <c r="L78" s="73">
        <v>8824.9524951159146</v>
      </c>
      <c r="M78">
        <v>5223.5598009874675</v>
      </c>
      <c r="N78">
        <v>4240.6989780606127</v>
      </c>
      <c r="O78">
        <v>110.98596268280136</v>
      </c>
      <c r="P78">
        <v>8252.7003723222442</v>
      </c>
      <c r="Q78">
        <v>6984.2896847522952</v>
      </c>
    </row>
    <row r="79" spans="2:17" x14ac:dyDescent="0.5">
      <c r="B79">
        <v>873.63807443599558</v>
      </c>
      <c r="C79">
        <v>1478.3157757003496</v>
      </c>
      <c r="D79" s="73">
        <v>9112.9249934658874</v>
      </c>
      <c r="E79">
        <v>9464.0869299729056</v>
      </c>
      <c r="F79">
        <v>152.4241111321345</v>
      </c>
      <c r="G79">
        <v>7068.3387912781927</v>
      </c>
      <c r="H79">
        <v>1777.7644704813067</v>
      </c>
      <c r="I79">
        <v>3649.2346066129858</v>
      </c>
      <c r="J79">
        <v>7534.0135838068272</v>
      </c>
      <c r="K79">
        <v>7716.2783533319343</v>
      </c>
      <c r="L79" s="73">
        <v>843.59514074689332</v>
      </c>
      <c r="M79">
        <v>6197.3261710042498</v>
      </c>
      <c r="N79">
        <v>8548.3349632799927</v>
      </c>
      <c r="O79">
        <v>9883.4960281117474</v>
      </c>
      <c r="P79">
        <v>313.26695110919013</v>
      </c>
      <c r="Q79">
        <v>8887.5469079217946</v>
      </c>
    </row>
    <row r="80" spans="2:17" x14ac:dyDescent="0.5">
      <c r="B80">
        <v>4891.6790110873981</v>
      </c>
      <c r="C80">
        <v>2756.9179837379652</v>
      </c>
      <c r="D80" s="73">
        <v>123.1641787406268</v>
      </c>
      <c r="E80">
        <v>3524.5198467402884</v>
      </c>
      <c r="F80">
        <v>7287.0805884772244</v>
      </c>
      <c r="G80">
        <v>696.50288684052862</v>
      </c>
      <c r="H80">
        <v>4301.7913458917965</v>
      </c>
      <c r="I80">
        <v>5343.7881239257167</v>
      </c>
      <c r="J80">
        <v>6187.9454074193736</v>
      </c>
      <c r="K80">
        <v>6044.6279182571179</v>
      </c>
      <c r="L80" s="73">
        <v>9465.2672505686114</v>
      </c>
      <c r="M80">
        <v>9188.294803677476</v>
      </c>
      <c r="N80">
        <v>5818.423745755219</v>
      </c>
      <c r="O80">
        <v>4072.8280462896646</v>
      </c>
      <c r="P80">
        <v>4430.1642473156935</v>
      </c>
      <c r="Q80">
        <v>4908.7885354718264</v>
      </c>
    </row>
    <row r="81" spans="2:17" x14ac:dyDescent="0.5">
      <c r="B81">
        <v>5465.2915721449717</v>
      </c>
      <c r="C81">
        <v>551.58920227019519</v>
      </c>
      <c r="D81" s="73">
        <v>2900.8518687897267</v>
      </c>
      <c r="E81">
        <v>4962.2890991614058</v>
      </c>
      <c r="F81">
        <v>4247.5883600990601</v>
      </c>
      <c r="G81">
        <v>5282.7487993380046</v>
      </c>
      <c r="H81">
        <v>8614.5537952296272</v>
      </c>
      <c r="I81">
        <v>6024.3087082871134</v>
      </c>
      <c r="J81">
        <v>9175.3663491719453</v>
      </c>
      <c r="K81">
        <v>3181.5584828983124</v>
      </c>
      <c r="L81" s="73">
        <v>5067.9734352840514</v>
      </c>
      <c r="M81">
        <v>7269.6296101826865</v>
      </c>
      <c r="N81">
        <v>4304.3403922895386</v>
      </c>
      <c r="O81">
        <v>1775.2891089264413</v>
      </c>
      <c r="P81">
        <v>2835.5348560671191</v>
      </c>
      <c r="Q81">
        <v>9678.0977663253761</v>
      </c>
    </row>
    <row r="82" spans="2:17" x14ac:dyDescent="0.5">
      <c r="B82">
        <v>3849.4186806342086</v>
      </c>
      <c r="C82">
        <v>124.21135392952365</v>
      </c>
      <c r="D82" s="73">
        <v>9750.2753259542587</v>
      </c>
      <c r="E82">
        <v>7411.9617127180827</v>
      </c>
      <c r="F82">
        <v>5421.4418807999127</v>
      </c>
      <c r="G82">
        <v>5198.3307346407501</v>
      </c>
      <c r="H82">
        <v>37.064577726859667</v>
      </c>
      <c r="I82">
        <v>5179.1609406502585</v>
      </c>
      <c r="J82">
        <v>2328.1810574520723</v>
      </c>
      <c r="K82">
        <v>5633.0013573477981</v>
      </c>
      <c r="L82" s="73">
        <v>238.99067338443382</v>
      </c>
      <c r="M82">
        <v>2018.69016777664</v>
      </c>
      <c r="N82">
        <v>8554.3687432478164</v>
      </c>
      <c r="O82">
        <v>9979.6785568966188</v>
      </c>
      <c r="P82">
        <v>235.77637445645337</v>
      </c>
      <c r="Q82">
        <v>532.63414930819761</v>
      </c>
    </row>
    <row r="83" spans="2:17" x14ac:dyDescent="0.5">
      <c r="B83">
        <v>7228.3579940902946</v>
      </c>
      <c r="C83">
        <v>7732.7427367863984</v>
      </c>
      <c r="D83" s="73">
        <v>9793.5031793799517</v>
      </c>
      <c r="E83">
        <v>67.536888660886248</v>
      </c>
      <c r="F83">
        <v>6719.9079847987696</v>
      </c>
      <c r="G83">
        <v>4172.4486394872456</v>
      </c>
      <c r="H83">
        <v>4402.3378058672424</v>
      </c>
      <c r="I83">
        <v>3311.8238778968844</v>
      </c>
      <c r="J83">
        <v>8678.7970919737345</v>
      </c>
      <c r="K83">
        <v>5945.0477247145182</v>
      </c>
      <c r="L83" s="73">
        <v>4653.3577688890064</v>
      </c>
      <c r="M83">
        <v>3524.5684767075413</v>
      </c>
      <c r="N83">
        <v>7946.5111238209829</v>
      </c>
      <c r="O83">
        <v>9978.6433879940359</v>
      </c>
      <c r="P83">
        <v>9408.6093695803465</v>
      </c>
      <c r="Q83">
        <v>4238.6410461023161</v>
      </c>
    </row>
    <row r="84" spans="2:17" x14ac:dyDescent="0.5">
      <c r="B84">
        <v>5167.3229570442027</v>
      </c>
      <c r="C84">
        <v>5610.1464231446043</v>
      </c>
      <c r="D84" s="73">
        <v>5541.4325056545376</v>
      </c>
      <c r="E84">
        <v>5613.2653305834701</v>
      </c>
      <c r="F84">
        <v>3949.4961797806536</v>
      </c>
      <c r="G84">
        <v>9268.6801396818228</v>
      </c>
      <c r="H84">
        <v>9460.2688877300898</v>
      </c>
      <c r="I84">
        <v>6400.0485286072535</v>
      </c>
      <c r="J84">
        <v>3927.6332075306805</v>
      </c>
      <c r="K84">
        <v>1132.8653098937502</v>
      </c>
      <c r="L84" s="73">
        <v>4914.732501030343</v>
      </c>
      <c r="M84">
        <v>1664.7462727509164</v>
      </c>
      <c r="N84">
        <v>6786.3971109789309</v>
      </c>
      <c r="O84">
        <v>8246.437430603788</v>
      </c>
      <c r="P84">
        <v>5128.508849324955</v>
      </c>
      <c r="Q84">
        <v>8584.1918546992365</v>
      </c>
    </row>
    <row r="85" spans="2:17" x14ac:dyDescent="0.5">
      <c r="B85">
        <v>6939.3036362022985</v>
      </c>
      <c r="C85">
        <v>7150.8354981436105</v>
      </c>
      <c r="D85" s="73">
        <v>2785.0829022037769</v>
      </c>
      <c r="E85">
        <v>3244.7976692988732</v>
      </c>
      <c r="F85">
        <v>5516.9186336802259</v>
      </c>
      <c r="G85">
        <v>8450.8323888858577</v>
      </c>
      <c r="H85">
        <v>469.05818409734565</v>
      </c>
      <c r="I85">
        <v>2404.551783767592</v>
      </c>
      <c r="J85">
        <v>2557.2847060427016</v>
      </c>
      <c r="K85">
        <v>213.19035261517794</v>
      </c>
      <c r="L85" s="73">
        <v>256.83113383724975</v>
      </c>
      <c r="M85">
        <v>8542.3363800935895</v>
      </c>
      <c r="N85">
        <v>9023.6769658331614</v>
      </c>
      <c r="O85">
        <v>979.03902822665316</v>
      </c>
      <c r="P85">
        <v>5551.7803520234656</v>
      </c>
      <c r="Q85">
        <v>7547.5167638729172</v>
      </c>
    </row>
    <row r="86" spans="2:17" x14ac:dyDescent="0.5">
      <c r="B86">
        <v>7816.115789681372</v>
      </c>
      <c r="C86">
        <v>808.17758023491683</v>
      </c>
      <c r="D86" s="73">
        <v>4226.5471526415977</v>
      </c>
      <c r="E86">
        <v>2789.497450520937</v>
      </c>
      <c r="F86">
        <v>912.46722753904896</v>
      </c>
      <c r="G86">
        <v>8529.8818474313721</v>
      </c>
      <c r="H86">
        <v>2610.7451265418931</v>
      </c>
      <c r="I86">
        <v>61.562118031441848</v>
      </c>
      <c r="J86">
        <v>6094.1397490967938</v>
      </c>
      <c r="K86">
        <v>8837.9830421761872</v>
      </c>
      <c r="L86" s="73">
        <v>6922.8375260345047</v>
      </c>
      <c r="M86">
        <v>8882.3593684879779</v>
      </c>
      <c r="N86">
        <v>546.33479621156948</v>
      </c>
      <c r="O86">
        <v>8178.4838617364094</v>
      </c>
      <c r="P86">
        <v>3998.7362895331512</v>
      </c>
      <c r="Q86">
        <v>2173.7738133037119</v>
      </c>
    </row>
    <row r="87" spans="2:17" x14ac:dyDescent="0.5">
      <c r="B87">
        <v>9629.7814759615794</v>
      </c>
      <c r="C87">
        <v>7484.7835953423883</v>
      </c>
      <c r="D87" s="73">
        <v>8910.019659929003</v>
      </c>
      <c r="E87">
        <v>3957.9266934109646</v>
      </c>
      <c r="F87">
        <v>7347.479373333259</v>
      </c>
      <c r="G87">
        <v>3778.2987898374749</v>
      </c>
      <c r="H87">
        <v>1767.0143087533143</v>
      </c>
      <c r="I87">
        <v>6423.7451021866218</v>
      </c>
      <c r="J87">
        <v>6930.5946839351609</v>
      </c>
      <c r="K87">
        <v>7798.5393217162891</v>
      </c>
      <c r="L87" s="73">
        <v>5951.7637975681482</v>
      </c>
      <c r="M87">
        <v>1749.5343725459511</v>
      </c>
      <c r="N87">
        <v>7778.6217108151877</v>
      </c>
      <c r="O87">
        <v>7636.642725536617</v>
      </c>
      <c r="P87">
        <v>2188.5155816945298</v>
      </c>
      <c r="Q87">
        <v>9460.5284503759794</v>
      </c>
    </row>
    <row r="88" spans="2:17" x14ac:dyDescent="0.5">
      <c r="B88">
        <v>1272.1466150358563</v>
      </c>
      <c r="C88">
        <v>3178.0661874347161</v>
      </c>
      <c r="D88" s="73">
        <v>9095.8951795061894</v>
      </c>
      <c r="E88">
        <v>4944.7642913354102</v>
      </c>
      <c r="F88">
        <v>4514.4360991879403</v>
      </c>
      <c r="G88">
        <v>2203.4084991987602</v>
      </c>
      <c r="H88">
        <v>6312.1186316823168</v>
      </c>
      <c r="I88">
        <v>5460.3774247156252</v>
      </c>
      <c r="J88">
        <v>497.94814754717368</v>
      </c>
      <c r="K88">
        <v>51.887040829603492</v>
      </c>
      <c r="L88" s="73">
        <v>7581.8444515424835</v>
      </c>
      <c r="M88">
        <v>4547.6931656741581</v>
      </c>
      <c r="N88">
        <v>1446.6096688957286</v>
      </c>
      <c r="O88">
        <v>7330.5233951692289</v>
      </c>
      <c r="P88">
        <v>2266.7180012956933</v>
      </c>
      <c r="Q88">
        <v>6161.1441169546752</v>
      </c>
    </row>
    <row r="89" spans="2:17" x14ac:dyDescent="0.5">
      <c r="B89">
        <v>8463.9917653779758</v>
      </c>
      <c r="C89">
        <v>1473.6350554809705</v>
      </c>
      <c r="D89" s="73">
        <v>2748.6517142343268</v>
      </c>
      <c r="E89">
        <v>1489.524749110127</v>
      </c>
      <c r="F89">
        <v>4185.9398584853707</v>
      </c>
      <c r="G89">
        <v>5830.9276406198187</v>
      </c>
      <c r="H89">
        <v>3962.6961645789338</v>
      </c>
      <c r="I89">
        <v>1492.2019223882321</v>
      </c>
      <c r="J89">
        <v>4012.9489954491551</v>
      </c>
      <c r="K89">
        <v>4569.6431671402506</v>
      </c>
      <c r="L89" s="73">
        <v>8267.7934675763699</v>
      </c>
      <c r="M89">
        <v>818.04225677444276</v>
      </c>
      <c r="N89">
        <v>150.74247024949418</v>
      </c>
      <c r="O89">
        <v>9740.1316443148098</v>
      </c>
      <c r="P89">
        <v>5771.3201395123215</v>
      </c>
      <c r="Q89">
        <v>9823.5308663419564</v>
      </c>
    </row>
    <row r="90" spans="2:17" x14ac:dyDescent="0.5">
      <c r="B90">
        <v>5313.6344634994821</v>
      </c>
      <c r="C90">
        <v>9036.9147889745618</v>
      </c>
      <c r="D90" s="73">
        <v>8748.7359139293239</v>
      </c>
      <c r="E90">
        <v>7716.5042754506558</v>
      </c>
      <c r="F90">
        <v>4349.7518872333976</v>
      </c>
      <c r="G90">
        <v>6365.9735567408588</v>
      </c>
      <c r="H90">
        <v>3698.3474101848678</v>
      </c>
      <c r="I90">
        <v>7950.3546523184759</v>
      </c>
      <c r="J90">
        <v>4145.9821597271084</v>
      </c>
      <c r="K90">
        <v>7990.4093895058104</v>
      </c>
      <c r="L90" s="73">
        <v>4262.9012098058556</v>
      </c>
      <c r="M90">
        <v>288.49637384007917</v>
      </c>
      <c r="N90">
        <v>6615.1386634418232</v>
      </c>
      <c r="O90">
        <v>7483.2967672395516</v>
      </c>
      <c r="P90">
        <v>5166.2585854709969</v>
      </c>
      <c r="Q90">
        <v>3642.8475798535142</v>
      </c>
    </row>
    <row r="91" spans="2:17" x14ac:dyDescent="0.5">
      <c r="B91">
        <v>6805.6736687852836</v>
      </c>
      <c r="C91">
        <v>1001.0659622639473</v>
      </c>
      <c r="D91" s="73">
        <v>1310.9676635551805</v>
      </c>
      <c r="E91">
        <v>4380.7912118095401</v>
      </c>
      <c r="F91">
        <v>2441.0779563926094</v>
      </c>
      <c r="G91">
        <v>3279.0018263424072</v>
      </c>
      <c r="H91">
        <v>8860.2123328998059</v>
      </c>
      <c r="I91">
        <v>586.66911462386122</v>
      </c>
      <c r="J91">
        <v>1177.6564934760131</v>
      </c>
      <c r="K91">
        <v>2131.441706378745</v>
      </c>
      <c r="L91" s="73">
        <v>8847.1867320189904</v>
      </c>
      <c r="M91">
        <v>3033.9710716932332</v>
      </c>
      <c r="N91">
        <v>558.76952150776924</v>
      </c>
      <c r="O91">
        <v>1730.5022549668838</v>
      </c>
      <c r="P91">
        <v>9827.250600401725</v>
      </c>
      <c r="Q91">
        <v>2531.7140030556029</v>
      </c>
    </row>
    <row r="92" spans="2:17" x14ac:dyDescent="0.5">
      <c r="B92">
        <v>8596.985305232758</v>
      </c>
      <c r="C92">
        <v>1815.8776891593511</v>
      </c>
      <c r="D92" s="73">
        <v>7578.3278330938228</v>
      </c>
      <c r="E92">
        <v>9054.8229772233044</v>
      </c>
      <c r="F92">
        <v>9879.5732584480866</v>
      </c>
      <c r="G92">
        <v>5705.7159331303264</v>
      </c>
      <c r="H92">
        <v>5628.7695052834024</v>
      </c>
      <c r="I92">
        <v>7508.577635419274</v>
      </c>
      <c r="J92">
        <v>7533.1577744296574</v>
      </c>
      <c r="K92">
        <v>8137.5903197791913</v>
      </c>
      <c r="L92" s="73">
        <v>1213.2479294005093</v>
      </c>
      <c r="M92">
        <v>5196.5663812729799</v>
      </c>
      <c r="N92">
        <v>9773.9869909606823</v>
      </c>
      <c r="O92">
        <v>81.064666395054275</v>
      </c>
      <c r="P92">
        <v>3820.4819832582639</v>
      </c>
      <c r="Q92">
        <v>3582.392634520284</v>
      </c>
    </row>
    <row r="93" spans="2:17" x14ac:dyDescent="0.5">
      <c r="B93">
        <v>9153.2986144046317</v>
      </c>
      <c r="C93">
        <v>1198.6520403284405</v>
      </c>
      <c r="D93" s="73">
        <v>6609.5187659023995</v>
      </c>
      <c r="E93">
        <v>7033.7118203474656</v>
      </c>
      <c r="F93">
        <v>2517.3353391589126</v>
      </c>
      <c r="G93">
        <v>2862.8726519059478</v>
      </c>
      <c r="H93">
        <v>5612.9782803050521</v>
      </c>
      <c r="I93">
        <v>1531.2607748691053</v>
      </c>
      <c r="J93">
        <v>7421.7424049834153</v>
      </c>
      <c r="K93">
        <v>6284.365539546372</v>
      </c>
      <c r="L93" s="73">
        <v>3500.551758218724</v>
      </c>
      <c r="M93">
        <v>9620.6121703541285</v>
      </c>
      <c r="N93">
        <v>8829.8026521809043</v>
      </c>
      <c r="O93">
        <v>4360.613721317226</v>
      </c>
      <c r="P93">
        <v>3833.5132665957335</v>
      </c>
      <c r="Q93">
        <v>9723.1587159068386</v>
      </c>
    </row>
    <row r="94" spans="2:17" x14ac:dyDescent="0.5">
      <c r="B94">
        <v>1220.0397800866413</v>
      </c>
      <c r="C94">
        <v>1176.4491742959949</v>
      </c>
      <c r="D94" s="73">
        <v>7931.9984977627828</v>
      </c>
      <c r="E94">
        <v>7672.547092916524</v>
      </c>
      <c r="F94">
        <v>9060.0387927768097</v>
      </c>
      <c r="G94">
        <v>2396.4081411076595</v>
      </c>
      <c r="H94">
        <v>6458.0620636504</v>
      </c>
      <c r="I94">
        <v>8710.887876296083</v>
      </c>
      <c r="J94">
        <v>3456.8352383132515</v>
      </c>
      <c r="K94">
        <v>5573.0675823437186</v>
      </c>
      <c r="L94" s="73">
        <v>7350.2957155821232</v>
      </c>
      <c r="M94">
        <v>453.26827658494381</v>
      </c>
      <c r="N94">
        <v>9992.5715690891102</v>
      </c>
      <c r="O94">
        <v>7042.3578346310569</v>
      </c>
      <c r="P94">
        <v>7483.3126249581801</v>
      </c>
      <c r="Q94">
        <v>4177.8782746776615</v>
      </c>
    </row>
    <row r="95" spans="2:17" x14ac:dyDescent="0.5">
      <c r="B95">
        <v>4035.4905992000777</v>
      </c>
      <c r="C95">
        <v>9589.0925773243125</v>
      </c>
      <c r="D95" s="73">
        <v>3688.0875635163602</v>
      </c>
      <c r="E95">
        <v>1711.0866159480765</v>
      </c>
      <c r="F95">
        <v>9893.1580043526974</v>
      </c>
      <c r="G95">
        <v>5344.3704905985978</v>
      </c>
      <c r="H95">
        <v>7670.5646829533343</v>
      </c>
      <c r="I95">
        <v>3449.6100567431108</v>
      </c>
      <c r="J95">
        <v>4278.1604239114258</v>
      </c>
      <c r="K95">
        <v>6243.1033617310177</v>
      </c>
      <c r="L95" s="73">
        <v>237.40178719730886</v>
      </c>
      <c r="M95">
        <v>1447.0009789129267</v>
      </c>
      <c r="N95">
        <v>8368.5315828041421</v>
      </c>
      <c r="O95">
        <v>397.35439902389481</v>
      </c>
      <c r="P95">
        <v>6109.9835968447514</v>
      </c>
      <c r="Q95">
        <v>3850.3849775717053</v>
      </c>
    </row>
    <row r="96" spans="2:17" x14ac:dyDescent="0.5">
      <c r="B96">
        <v>3885.4248846832661</v>
      </c>
      <c r="C96">
        <v>3851.2781121451935</v>
      </c>
      <c r="D96" s="73">
        <v>7499.9850137108124</v>
      </c>
      <c r="E96">
        <v>5862.6545980925312</v>
      </c>
      <c r="F96">
        <v>2071.7047211548502</v>
      </c>
      <c r="G96">
        <v>9982.9704826885409</v>
      </c>
      <c r="H96">
        <v>3638.8167488940408</v>
      </c>
      <c r="I96">
        <v>2583.5233419927099</v>
      </c>
      <c r="J96">
        <v>2129.3187454747599</v>
      </c>
      <c r="K96">
        <v>7303.2890589862336</v>
      </c>
      <c r="L96" s="73">
        <v>548.55278052870608</v>
      </c>
      <c r="M96">
        <v>8194.4226910142861</v>
      </c>
      <c r="N96">
        <v>6836.0193829114378</v>
      </c>
      <c r="O96">
        <v>8251.4350281975367</v>
      </c>
      <c r="P96">
        <v>5481.7822774265505</v>
      </c>
      <c r="Q96">
        <v>204.2282808008178</v>
      </c>
    </row>
    <row r="97" spans="2:17" x14ac:dyDescent="0.5">
      <c r="B97">
        <v>9864.7959600840477</v>
      </c>
      <c r="C97">
        <v>201.92418087003892</v>
      </c>
      <c r="D97" s="73">
        <v>5287.9899351422173</v>
      </c>
      <c r="E97">
        <v>4185.9164085019638</v>
      </c>
      <c r="F97">
        <v>6041.9256055985752</v>
      </c>
      <c r="G97">
        <v>1946.4581883148835</v>
      </c>
      <c r="H97">
        <v>1991.4638661064644</v>
      </c>
      <c r="I97">
        <v>2565.6354874265298</v>
      </c>
      <c r="J97">
        <v>7793.1304139335025</v>
      </c>
      <c r="K97">
        <v>1342.1135097001625</v>
      </c>
      <c r="L97" s="73">
        <v>9462.3572336700781</v>
      </c>
      <c r="M97">
        <v>6969.1361126946331</v>
      </c>
      <c r="N97">
        <v>1253.0263723107216</v>
      </c>
      <c r="O97">
        <v>4903.6576932033076</v>
      </c>
      <c r="P97">
        <v>7852.460222051408</v>
      </c>
      <c r="Q97">
        <v>8155.8123050742106</v>
      </c>
    </row>
    <row r="98" spans="2:17" x14ac:dyDescent="0.5">
      <c r="B98">
        <v>6428.4655453847445</v>
      </c>
      <c r="C98">
        <v>4047.4793318117277</v>
      </c>
      <c r="D98" s="73">
        <v>3887.4501200011237</v>
      </c>
      <c r="E98">
        <v>2343.6015582567115</v>
      </c>
      <c r="F98">
        <v>3518.2306523963816</v>
      </c>
      <c r="G98">
        <v>9466.8976377481104</v>
      </c>
      <c r="H98">
        <v>4080.9588259832913</v>
      </c>
      <c r="I98">
        <v>6634.0074027771052</v>
      </c>
      <c r="J98">
        <v>8447.9194352540344</v>
      </c>
      <c r="K98">
        <v>8929.1888266835649</v>
      </c>
      <c r="L98" s="73">
        <v>5052.0557628156148</v>
      </c>
      <c r="M98">
        <v>3127.1657002174202</v>
      </c>
      <c r="N98">
        <v>4194.8909911501978</v>
      </c>
      <c r="O98">
        <v>7876.0179603480465</v>
      </c>
      <c r="P98">
        <v>5269.2110079511085</v>
      </c>
      <c r="Q98">
        <v>4117.0083010039079</v>
      </c>
    </row>
    <row r="99" spans="2:17" x14ac:dyDescent="0.5">
      <c r="B99">
        <v>5314.1413758213403</v>
      </c>
      <c r="C99">
        <v>236.59476359607191</v>
      </c>
      <c r="D99" s="73">
        <v>425.18816644523838</v>
      </c>
      <c r="E99">
        <v>4718.2935358021277</v>
      </c>
      <c r="F99">
        <v>586.56312848775815</v>
      </c>
      <c r="G99">
        <v>4252.7660406260838</v>
      </c>
      <c r="H99">
        <v>2767.5758121449599</v>
      </c>
      <c r="I99">
        <v>9488.8175681929788</v>
      </c>
      <c r="J99">
        <v>4024.7809182926212</v>
      </c>
      <c r="K99">
        <v>7024.2809423519502</v>
      </c>
      <c r="L99" s="73">
        <v>824.49238897646092</v>
      </c>
      <c r="M99">
        <v>2899.5992111566156</v>
      </c>
      <c r="N99">
        <v>4315.2266069871839</v>
      </c>
      <c r="O99">
        <v>3064.7935946524431</v>
      </c>
      <c r="P99">
        <v>3939.205531813177</v>
      </c>
      <c r="Q99">
        <v>6450.2013035190539</v>
      </c>
    </row>
    <row r="100" spans="2:17" x14ac:dyDescent="0.5">
      <c r="B100">
        <v>3515.894303977434</v>
      </c>
      <c r="C100">
        <v>487.81469829489276</v>
      </c>
      <c r="D100" s="73">
        <v>7101.1533910123344</v>
      </c>
      <c r="E100">
        <v>1087.0199946045211</v>
      </c>
      <c r="F100">
        <v>348.63288350389433</v>
      </c>
      <c r="G100">
        <v>8196.9576107959092</v>
      </c>
      <c r="H100">
        <v>540.89210430371179</v>
      </c>
      <c r="I100">
        <v>2475.2465217048389</v>
      </c>
      <c r="J100">
        <v>5335.565504258102</v>
      </c>
      <c r="K100">
        <v>1656.2235258554601</v>
      </c>
      <c r="L100" s="73">
        <v>4802.8576969571677</v>
      </c>
      <c r="M100">
        <v>5074.9797814247195</v>
      </c>
      <c r="N100">
        <v>577.75851327429348</v>
      </c>
      <c r="O100">
        <v>7497.056883102031</v>
      </c>
      <c r="P100">
        <v>806.54457809529845</v>
      </c>
      <c r="Q100">
        <v>511.86484788275698</v>
      </c>
    </row>
    <row r="101" spans="2:17" x14ac:dyDescent="0.5">
      <c r="B101">
        <v>7231.0423835927204</v>
      </c>
      <c r="C101">
        <v>3601.8364347710021</v>
      </c>
      <c r="D101" s="73">
        <v>3424.4164911700727</v>
      </c>
      <c r="E101">
        <v>1129.6144235677773</v>
      </c>
      <c r="F101">
        <v>1224.6734021443783</v>
      </c>
      <c r="G101">
        <v>282.38121463050436</v>
      </c>
      <c r="H101">
        <v>1891.9518276587155</v>
      </c>
      <c r="I101">
        <v>1077.6411479422443</v>
      </c>
      <c r="J101">
        <v>8544.0142707750583</v>
      </c>
      <c r="K101">
        <v>9892.8317532506644</v>
      </c>
      <c r="L101" s="73">
        <v>2368.923571676924</v>
      </c>
      <c r="M101">
        <v>3411.8383385032839</v>
      </c>
      <c r="N101">
        <v>5078.4654895302501</v>
      </c>
      <c r="O101">
        <v>8575.457786153429</v>
      </c>
      <c r="P101">
        <v>3845.5932082522982</v>
      </c>
      <c r="Q101">
        <v>6725.4433982580686</v>
      </c>
    </row>
    <row r="102" spans="2:17" x14ac:dyDescent="0.5">
      <c r="B102">
        <v>2610.7057221768873</v>
      </c>
      <c r="C102">
        <v>7150.6194066150556</v>
      </c>
      <c r="D102" s="73">
        <v>7040.1497597034177</v>
      </c>
      <c r="E102">
        <v>285.91624938307581</v>
      </c>
      <c r="F102">
        <v>8512.4257849385212</v>
      </c>
      <c r="G102">
        <v>6525.4918916165752</v>
      </c>
      <c r="H102">
        <v>9836.1158283954101</v>
      </c>
      <c r="I102">
        <v>9353.1563263684839</v>
      </c>
      <c r="J102">
        <v>6776.6728344613311</v>
      </c>
      <c r="K102">
        <v>1917.7826478228965</v>
      </c>
      <c r="L102" s="73">
        <v>1475.1328624838766</v>
      </c>
      <c r="M102">
        <v>5088.7295157937288</v>
      </c>
      <c r="N102">
        <v>2532.5679729289873</v>
      </c>
      <c r="O102">
        <v>6226.9303704791755</v>
      </c>
      <c r="P102">
        <v>9216.1034764967371</v>
      </c>
      <c r="Q102">
        <v>4248.6106608087139</v>
      </c>
    </row>
    <row r="103" spans="2:17" x14ac:dyDescent="0.5">
      <c r="B103">
        <v>4.4132742780722545</v>
      </c>
      <c r="C103">
        <v>2972.4511572146284</v>
      </c>
      <c r="D103" s="73">
        <v>1524.66730306964</v>
      </c>
      <c r="E103">
        <v>1216.7012385295361</v>
      </c>
      <c r="F103">
        <v>8758.3343080336817</v>
      </c>
      <c r="G103">
        <v>5407.6198954767651</v>
      </c>
      <c r="H103">
        <v>8949.4931992506881</v>
      </c>
      <c r="I103">
        <v>8935.860891823535</v>
      </c>
      <c r="J103">
        <v>6454.4515176092391</v>
      </c>
      <c r="K103">
        <v>7952.8178979886961</v>
      </c>
      <c r="L103" s="73">
        <v>8517.0745584894685</v>
      </c>
      <c r="M103">
        <v>790.37284727494489</v>
      </c>
      <c r="N103">
        <v>9182.6538946372893</v>
      </c>
      <c r="O103">
        <v>8213.2303014969475</v>
      </c>
      <c r="P103">
        <v>4834.7770740776496</v>
      </c>
      <c r="Q103">
        <v>3530.081100671423</v>
      </c>
    </row>
    <row r="104" spans="2:17" x14ac:dyDescent="0.5">
      <c r="B104">
        <v>870.62965056478265</v>
      </c>
      <c r="C104">
        <v>9202.5022541956259</v>
      </c>
      <c r="D104" s="73">
        <v>2589.3092995190336</v>
      </c>
      <c r="E104">
        <v>8603.4860027390314</v>
      </c>
      <c r="F104">
        <v>1168.1020744517773</v>
      </c>
      <c r="G104">
        <v>7657.7874644527628</v>
      </c>
      <c r="H104">
        <v>5022.5092844826613</v>
      </c>
      <c r="I104">
        <v>1958.4826381136656</v>
      </c>
      <c r="J104">
        <v>2542.8164761022031</v>
      </c>
      <c r="K104">
        <v>2104.1827547432113</v>
      </c>
      <c r="L104" s="73">
        <v>6675.0850729883605</v>
      </c>
      <c r="M104">
        <v>6712.1528010932161</v>
      </c>
      <c r="N104">
        <v>3611.1107181511375</v>
      </c>
      <c r="O104">
        <v>5758.1908308508609</v>
      </c>
      <c r="P104">
        <v>8331.3422589519214</v>
      </c>
      <c r="Q104">
        <v>2688.9722409437786</v>
      </c>
    </row>
    <row r="105" spans="2:17" x14ac:dyDescent="0.5">
      <c r="B105">
        <v>9650.3195045165048</v>
      </c>
      <c r="C105">
        <v>667.61996298706049</v>
      </c>
      <c r="D105" s="73">
        <v>5093.7355694698945</v>
      </c>
      <c r="E105">
        <v>6390.4264440658526</v>
      </c>
      <c r="F105">
        <v>2480.874697050022</v>
      </c>
      <c r="G105">
        <v>5069.9223177504837</v>
      </c>
      <c r="H105">
        <v>9152.7419083625173</v>
      </c>
      <c r="I105">
        <v>4267.6320185116401</v>
      </c>
      <c r="J105">
        <v>6330.2684772597868</v>
      </c>
      <c r="K105">
        <v>4203.6016049960162</v>
      </c>
      <c r="L105" s="73">
        <v>5045.6795164666792</v>
      </c>
      <c r="M105">
        <v>4198.1295060729899</v>
      </c>
      <c r="N105">
        <v>725.53909030379498</v>
      </c>
      <c r="O105">
        <v>1845.8753936093285</v>
      </c>
      <c r="P105">
        <v>3058.8835640821203</v>
      </c>
      <c r="Q105">
        <v>1804.5112315749457</v>
      </c>
    </row>
    <row r="106" spans="2:17" x14ac:dyDescent="0.5">
      <c r="B106">
        <v>7757.0730900953831</v>
      </c>
      <c r="C106">
        <v>3712.1240708937826</v>
      </c>
      <c r="D106" s="73">
        <v>6056.1547460367565</v>
      </c>
      <c r="E106">
        <v>9127.4413907345588</v>
      </c>
      <c r="F106">
        <v>5390.4544614987126</v>
      </c>
      <c r="G106">
        <v>4447.7175078111086</v>
      </c>
      <c r="H106">
        <v>3818.2780410378386</v>
      </c>
      <c r="I106">
        <v>6147.5165789968323</v>
      </c>
      <c r="J106">
        <v>8769.0445187358564</v>
      </c>
      <c r="K106">
        <v>8579.3208628064203</v>
      </c>
      <c r="L106" s="73">
        <v>3835.2391908268228</v>
      </c>
      <c r="M106">
        <v>506.10836544260133</v>
      </c>
      <c r="N106">
        <v>1829.0823152688879</v>
      </c>
      <c r="O106">
        <v>2910.6509065318955</v>
      </c>
      <c r="P106">
        <v>7897.2226843895669</v>
      </c>
      <c r="Q106">
        <v>5424.7811778823871</v>
      </c>
    </row>
    <row r="107" spans="2:17" x14ac:dyDescent="0.5">
      <c r="B107">
        <v>1642.5479331762617</v>
      </c>
      <c r="C107">
        <v>6115.3820768281312</v>
      </c>
      <c r="D107" s="73">
        <v>6016.2835702300144</v>
      </c>
      <c r="E107">
        <v>1830.6958712449896</v>
      </c>
      <c r="F107">
        <v>2703.7655534709984</v>
      </c>
      <c r="G107">
        <v>4959.5294732941929</v>
      </c>
      <c r="H107">
        <v>6503.9441115048558</v>
      </c>
      <c r="I107">
        <v>1173.3236953820292</v>
      </c>
      <c r="J107">
        <v>9618.8205877847249</v>
      </c>
      <c r="K107">
        <v>5008.0137287982334</v>
      </c>
      <c r="L107" s="73">
        <v>4860.6160618342637</v>
      </c>
      <c r="M107">
        <v>8578.2587488977406</v>
      </c>
      <c r="N107">
        <v>8563.8900931497319</v>
      </c>
      <c r="O107">
        <v>978.91981073193074</v>
      </c>
      <c r="P107">
        <v>6027.3845429631683</v>
      </c>
      <c r="Q107">
        <v>7308.1293566959985</v>
      </c>
    </row>
    <row r="108" spans="2:17" x14ac:dyDescent="0.5">
      <c r="B108">
        <v>7398.7526327233263</v>
      </c>
      <c r="C108">
        <v>5513.2821856464707</v>
      </c>
      <c r="D108" s="73">
        <v>8234.1835459387294</v>
      </c>
      <c r="E108">
        <v>3327.4228151923512</v>
      </c>
      <c r="F108">
        <v>5338.8065737801262</v>
      </c>
      <c r="G108">
        <v>5603.7673242207475</v>
      </c>
      <c r="H108">
        <v>7134.6486625006819</v>
      </c>
      <c r="I108">
        <v>8322.013917631788</v>
      </c>
      <c r="J108">
        <v>5133.8890607734129</v>
      </c>
      <c r="K108">
        <v>2750.2606934794471</v>
      </c>
      <c r="L108" s="73">
        <v>7477.0559218193093</v>
      </c>
      <c r="M108">
        <v>7865.7104397368721</v>
      </c>
      <c r="N108">
        <v>3684.2294584126826</v>
      </c>
      <c r="O108">
        <v>148.25035956614886</v>
      </c>
      <c r="P108">
        <v>9051.3802019973609</v>
      </c>
      <c r="Q108">
        <v>3142.3923996362273</v>
      </c>
    </row>
    <row r="109" spans="2:17" x14ac:dyDescent="0.5">
      <c r="B109">
        <v>2790.7929191382827</v>
      </c>
      <c r="C109">
        <v>1999.0478840394799</v>
      </c>
      <c r="D109" s="73">
        <v>9534.2572334838715</v>
      </c>
      <c r="E109">
        <v>533.45861799429804</v>
      </c>
      <c r="F109">
        <v>4834.8281458659703</v>
      </c>
      <c r="G109">
        <v>1238.3635974316576</v>
      </c>
      <c r="H109">
        <v>62.669581284504616</v>
      </c>
      <c r="I109">
        <v>8812.4150447520406</v>
      </c>
      <c r="J109">
        <v>1038.0867219771428</v>
      </c>
      <c r="K109">
        <v>3938.2705615749928</v>
      </c>
      <c r="L109" s="73">
        <v>5912.7530585158001</v>
      </c>
      <c r="M109">
        <v>7450.0850820462292</v>
      </c>
      <c r="N109">
        <v>6661.9792756667093</v>
      </c>
      <c r="O109">
        <v>5840.7912905269986</v>
      </c>
      <c r="P109">
        <v>2876.7475371115347</v>
      </c>
      <c r="Q109">
        <v>5202.4219929668925</v>
      </c>
    </row>
    <row r="110" spans="2:17" x14ac:dyDescent="0.5">
      <c r="B110">
        <v>4034.997105291236</v>
      </c>
      <c r="C110">
        <v>2816.4103674893345</v>
      </c>
      <c r="D110" s="73">
        <v>8925.7327581887312</v>
      </c>
      <c r="E110">
        <v>15.25347262443022</v>
      </c>
      <c r="F110">
        <v>659.1097183011741</v>
      </c>
      <c r="G110">
        <v>468.1752578760001</v>
      </c>
      <c r="H110">
        <v>5128.0026472451755</v>
      </c>
      <c r="I110">
        <v>1614.7749399053546</v>
      </c>
      <c r="J110">
        <v>5986.8423720286492</v>
      </c>
      <c r="K110">
        <v>7501.8731417540075</v>
      </c>
      <c r="L110" s="73">
        <v>5827.2392129656491</v>
      </c>
      <c r="M110">
        <v>2461.2067064985954</v>
      </c>
      <c r="N110">
        <v>8009.9363307208969</v>
      </c>
      <c r="O110">
        <v>2974.300983006262</v>
      </c>
      <c r="P110">
        <v>467.10056238121297</v>
      </c>
      <c r="Q110">
        <v>6968.4832513743822</v>
      </c>
    </row>
    <row r="111" spans="2:17" x14ac:dyDescent="0.5">
      <c r="B111">
        <v>2965.5123385947136</v>
      </c>
      <c r="C111">
        <v>756.38797216751811</v>
      </c>
      <c r="D111" s="73">
        <v>4759.9278718307578</v>
      </c>
      <c r="E111">
        <v>9620.8117784355363</v>
      </c>
      <c r="F111">
        <v>4187.0836706453101</v>
      </c>
      <c r="G111">
        <v>3427.4272429311218</v>
      </c>
      <c r="H111">
        <v>6837.1498906235483</v>
      </c>
      <c r="I111">
        <v>7397.9361753336543</v>
      </c>
      <c r="J111">
        <v>2846.9448470262741</v>
      </c>
      <c r="K111">
        <v>2658.8647646496179</v>
      </c>
      <c r="L111" s="73">
        <v>8607.5655456789609</v>
      </c>
      <c r="M111">
        <v>9314.4780821369095</v>
      </c>
      <c r="N111">
        <v>753.39101970073318</v>
      </c>
      <c r="O111">
        <v>4248.1942879129119</v>
      </c>
      <c r="P111">
        <v>5198.2460529877026</v>
      </c>
      <c r="Q111">
        <v>5745.2871176925591</v>
      </c>
    </row>
    <row r="112" spans="2:17" x14ac:dyDescent="0.5">
      <c r="B112">
        <v>4261.7583124618122</v>
      </c>
      <c r="C112">
        <v>4973.7027357800125</v>
      </c>
      <c r="D112" s="73">
        <v>9355.5287037555518</v>
      </c>
      <c r="E112">
        <v>1887.4764454877636</v>
      </c>
      <c r="F112">
        <v>9565.3071559059408</v>
      </c>
      <c r="G112">
        <v>3235.9745363227339</v>
      </c>
      <c r="H112">
        <v>2239.0505549609798</v>
      </c>
      <c r="I112">
        <v>8483.5069555884693</v>
      </c>
      <c r="J112">
        <v>5809.1655359139522</v>
      </c>
      <c r="K112">
        <v>3979.7695182952975</v>
      </c>
      <c r="L112" s="73">
        <v>5504.2603585183761</v>
      </c>
      <c r="M112">
        <v>9456.2465557611376</v>
      </c>
      <c r="N112">
        <v>6932.6397259598598</v>
      </c>
      <c r="O112">
        <v>1049.8526394683315</v>
      </c>
      <c r="P112">
        <v>8766.2007670180701</v>
      </c>
      <c r="Q112">
        <v>4341.5042881387953</v>
      </c>
    </row>
    <row r="113" spans="2:17" x14ac:dyDescent="0.5">
      <c r="B113">
        <v>4111.5755407055412</v>
      </c>
      <c r="C113">
        <v>2238.5731990112045</v>
      </c>
      <c r="D113" s="73">
        <v>8071.8098983253476</v>
      </c>
      <c r="E113">
        <v>5535.0987378559312</v>
      </c>
      <c r="F113">
        <v>1827.782911041269</v>
      </c>
      <c r="G113">
        <v>6826.8801783169547</v>
      </c>
      <c r="H113">
        <v>8105.069156643367</v>
      </c>
      <c r="I113">
        <v>3819.0855925385686</v>
      </c>
      <c r="J113">
        <v>2854.4638919353015</v>
      </c>
      <c r="K113">
        <v>1441.8755053761245</v>
      </c>
      <c r="L113" s="73">
        <v>7455.751846241461</v>
      </c>
      <c r="M113">
        <v>526.09229371172182</v>
      </c>
      <c r="N113">
        <v>9003.1330422869432</v>
      </c>
      <c r="O113">
        <v>9124.3179700554028</v>
      </c>
      <c r="P113">
        <v>7559.5921271899269</v>
      </c>
      <c r="Q113">
        <v>1983.6590462732852</v>
      </c>
    </row>
    <row r="114" spans="2:17" x14ac:dyDescent="0.5">
      <c r="B114">
        <v>8037.8854129358497</v>
      </c>
      <c r="C114">
        <v>3740.4369045303888</v>
      </c>
      <c r="D114" s="73">
        <v>1848.5211334563728</v>
      </c>
      <c r="E114">
        <v>7940.6918121981817</v>
      </c>
      <c r="F114">
        <v>3701.8112841484999</v>
      </c>
      <c r="G114">
        <v>5853.8370802764493</v>
      </c>
      <c r="H114">
        <v>8017.7220285978728</v>
      </c>
      <c r="I114">
        <v>8338.8473794489473</v>
      </c>
      <c r="J114">
        <v>1747.9364929777576</v>
      </c>
      <c r="K114">
        <v>6424.6881302935881</v>
      </c>
      <c r="L114" s="73">
        <v>5850.4682432452082</v>
      </c>
      <c r="M114">
        <v>1124.3439259942202</v>
      </c>
      <c r="N114">
        <v>3235.9071597033749</v>
      </c>
      <c r="O114">
        <v>2707.6355973882401</v>
      </c>
      <c r="P114">
        <v>6995.9309069214378</v>
      </c>
      <c r="Q114">
        <v>691.54854839505344</v>
      </c>
    </row>
    <row r="115" spans="2:17" x14ac:dyDescent="0.5">
      <c r="B115">
        <v>9114.1414559549703</v>
      </c>
      <c r="C115">
        <v>2425.409670590022</v>
      </c>
      <c r="D115" s="73">
        <v>3122.8843196375801</v>
      </c>
      <c r="E115">
        <v>3118.4196328991566</v>
      </c>
      <c r="F115">
        <v>4735.7183586687588</v>
      </c>
      <c r="G115">
        <v>207.41523698482035</v>
      </c>
      <c r="H115">
        <v>479.94768681818954</v>
      </c>
      <c r="I115">
        <v>9374.2127025758637</v>
      </c>
      <c r="J115">
        <v>2662.7115873547909</v>
      </c>
      <c r="K115">
        <v>5584.5781069039949</v>
      </c>
      <c r="L115" s="73">
        <v>717.65500278896172</v>
      </c>
      <c r="M115">
        <v>9095.4499842021887</v>
      </c>
      <c r="N115">
        <v>6464.9675541040824</v>
      </c>
      <c r="O115">
        <v>7712.6698723714253</v>
      </c>
      <c r="P115">
        <v>3246.3714214889715</v>
      </c>
      <c r="Q115">
        <v>8777.9888204710696</v>
      </c>
    </row>
    <row r="116" spans="2:17" x14ac:dyDescent="0.5">
      <c r="B116">
        <v>8723.329990819675</v>
      </c>
      <c r="C116">
        <v>6131.7717981154601</v>
      </c>
      <c r="D116" s="73">
        <v>9507.9799399263029</v>
      </c>
      <c r="E116">
        <v>3875.6115896811939</v>
      </c>
      <c r="F116">
        <v>3274.7467607306471</v>
      </c>
      <c r="G116">
        <v>512.29781154621401</v>
      </c>
      <c r="H116">
        <v>2752.2973634542768</v>
      </c>
      <c r="I116">
        <v>4345.0009865142865</v>
      </c>
      <c r="J116">
        <v>3193.2120864961666</v>
      </c>
      <c r="K116">
        <v>9284.9882967931699</v>
      </c>
      <c r="L116" s="73">
        <v>2229.0227307311939</v>
      </c>
      <c r="M116">
        <v>7733.9568938710991</v>
      </c>
      <c r="N116">
        <v>5088.2197416398412</v>
      </c>
      <c r="O116">
        <v>8475.7776648831787</v>
      </c>
      <c r="P116">
        <v>3956.0911982434477</v>
      </c>
      <c r="Q116">
        <v>3093.3534695364087</v>
      </c>
    </row>
    <row r="117" spans="2:17" x14ac:dyDescent="0.5">
      <c r="B117">
        <v>3199.661021167035</v>
      </c>
      <c r="C117">
        <v>3876.3392372976591</v>
      </c>
      <c r="D117" s="73">
        <v>1938.7653394393656</v>
      </c>
      <c r="E117">
        <v>3144.7533894904291</v>
      </c>
      <c r="F117">
        <v>8214.1377514901051</v>
      </c>
      <c r="G117">
        <v>7169.2770439784081</v>
      </c>
      <c r="H117">
        <v>7843.9206665663442</v>
      </c>
      <c r="I117">
        <v>2988.497885345636</v>
      </c>
      <c r="J117">
        <v>5047.8104163588714</v>
      </c>
      <c r="K117">
        <v>4764.1668481426168</v>
      </c>
      <c r="L117" s="73">
        <v>4715.6596857616105</v>
      </c>
      <c r="M117">
        <v>6315.1529127677968</v>
      </c>
      <c r="N117">
        <v>66.940793918752746</v>
      </c>
      <c r="O117">
        <v>6831.6404378957122</v>
      </c>
      <c r="P117">
        <v>148.14907887208628</v>
      </c>
      <c r="Q117">
        <v>6554.9300012856102</v>
      </c>
    </row>
    <row r="118" spans="2:17" x14ac:dyDescent="0.5">
      <c r="B118">
        <v>8872.4204569661342</v>
      </c>
      <c r="C118">
        <v>1348.6498677375369</v>
      </c>
      <c r="D118" s="73">
        <v>2474.0441554865765</v>
      </c>
      <c r="E118">
        <v>8827.044741642223</v>
      </c>
      <c r="F118">
        <v>3372.8303423970196</v>
      </c>
      <c r="G118">
        <v>5136.5964503961604</v>
      </c>
      <c r="H118">
        <v>7085.2338866936407</v>
      </c>
      <c r="I118">
        <v>8903.9040969212856</v>
      </c>
      <c r="J118">
        <v>5155.203704127036</v>
      </c>
      <c r="K118">
        <v>6805.4756962274041</v>
      </c>
      <c r="L118" s="73">
        <v>4124.1806971682954</v>
      </c>
      <c r="M118">
        <v>8087.2579259896565</v>
      </c>
      <c r="N118">
        <v>9909.2791549563717</v>
      </c>
      <c r="O118">
        <v>6726.5185554284562</v>
      </c>
      <c r="P118">
        <v>2154.3273017028828</v>
      </c>
      <c r="Q118">
        <v>7963.3084803036809</v>
      </c>
    </row>
    <row r="119" spans="2:17" x14ac:dyDescent="0.5">
      <c r="B119">
        <v>386.09803513088184</v>
      </c>
      <c r="C119">
        <v>4960.6465732635652</v>
      </c>
      <c r="D119" s="73">
        <v>7441.6666293604421</v>
      </c>
      <c r="E119">
        <v>3432.5375410999136</v>
      </c>
      <c r="F119">
        <v>2233.7110568515773</v>
      </c>
      <c r="G119">
        <v>7565.446988210756</v>
      </c>
      <c r="H119">
        <v>5712.0954255423849</v>
      </c>
      <c r="I119">
        <v>5886.7851335321393</v>
      </c>
      <c r="J119">
        <v>4591.4472005504249</v>
      </c>
      <c r="K119">
        <v>4229.3070533739647</v>
      </c>
      <c r="L119" s="73">
        <v>770.87245662373675</v>
      </c>
      <c r="M119">
        <v>8323.8960493869745</v>
      </c>
      <c r="N119">
        <v>870.15751701233535</v>
      </c>
      <c r="O119">
        <v>5985.3226343877932</v>
      </c>
      <c r="P119">
        <v>1706.5722951808261</v>
      </c>
      <c r="Q119">
        <v>6875.2931668788551</v>
      </c>
    </row>
    <row r="120" spans="2:17" x14ac:dyDescent="0.5">
      <c r="B120">
        <v>7596.4258515910642</v>
      </c>
      <c r="C120">
        <v>8581.9661600168565</v>
      </c>
      <c r="D120" s="73">
        <v>8284.8418229107356</v>
      </c>
      <c r="E120">
        <v>768.96562819833036</v>
      </c>
      <c r="F120">
        <v>9903.5836746602345</v>
      </c>
      <c r="G120">
        <v>5787.3551710014044</v>
      </c>
      <c r="H120">
        <v>5549.8119447978579</v>
      </c>
      <c r="I120">
        <v>5956.2988802397567</v>
      </c>
      <c r="J120">
        <v>1036.4296948537044</v>
      </c>
      <c r="K120">
        <v>2224.785394106008</v>
      </c>
      <c r="L120" s="73">
        <v>8631.1410263179896</v>
      </c>
      <c r="M120">
        <v>9034.9005552326034</v>
      </c>
      <c r="N120">
        <v>3654.0081944513945</v>
      </c>
      <c r="O120">
        <v>1901.1610136799773</v>
      </c>
      <c r="P120">
        <v>2153.4800993127456</v>
      </c>
      <c r="Q120">
        <v>7809.067778389518</v>
      </c>
    </row>
    <row r="121" spans="2:17" x14ac:dyDescent="0.5">
      <c r="B121">
        <v>9737.0843083823056</v>
      </c>
      <c r="C121">
        <v>5407.3032154199118</v>
      </c>
      <c r="D121" s="73">
        <v>5344.087949747367</v>
      </c>
      <c r="E121">
        <v>3714.8933109154927</v>
      </c>
      <c r="F121">
        <v>9823.1865523844153</v>
      </c>
      <c r="G121">
        <v>8459.3338235811116</v>
      </c>
      <c r="H121">
        <v>8111.4324630319961</v>
      </c>
      <c r="I121">
        <v>5266.6834585191727</v>
      </c>
      <c r="J121">
        <v>9859.0938427457386</v>
      </c>
      <c r="K121">
        <v>7613.497253258879</v>
      </c>
      <c r="L121" s="73">
        <v>9055.8871354090097</v>
      </c>
      <c r="M121">
        <v>1326.2261513297392</v>
      </c>
      <c r="N121">
        <v>9676.1785807214146</v>
      </c>
      <c r="O121">
        <v>352.45024258131645</v>
      </c>
      <c r="P121">
        <v>3120.587498678005</v>
      </c>
      <c r="Q121">
        <v>266.84009831959622</v>
      </c>
    </row>
    <row r="122" spans="2:17" x14ac:dyDescent="0.5">
      <c r="B122">
        <v>787.25898586495362</v>
      </c>
      <c r="C122">
        <v>1127.8299780640743</v>
      </c>
      <c r="D122" s="73">
        <v>8129.4757917778334</v>
      </c>
      <c r="E122">
        <v>9146.9241455117372</v>
      </c>
      <c r="F122">
        <v>4261.3196686168385</v>
      </c>
      <c r="G122">
        <v>9120.3995556083137</v>
      </c>
      <c r="H122">
        <v>4154.3092487448275</v>
      </c>
      <c r="I122">
        <v>2761.7981989576724</v>
      </c>
      <c r="J122">
        <v>11.415794333071716</v>
      </c>
      <c r="K122">
        <v>1014.1921742364614</v>
      </c>
      <c r="L122" s="73">
        <v>6971.5785798636998</v>
      </c>
      <c r="M122">
        <v>8598.0188053859874</v>
      </c>
      <c r="N122">
        <v>4665.8560558693371</v>
      </c>
      <c r="O122">
        <v>447.60394436308638</v>
      </c>
      <c r="P122">
        <v>3754.1154412522465</v>
      </c>
      <c r="Q122">
        <v>5405.3394215534663</v>
      </c>
    </row>
    <row r="123" spans="2:17" x14ac:dyDescent="0.5">
      <c r="B123">
        <v>3493.5500256929863</v>
      </c>
      <c r="C123">
        <v>7052.8515465818045</v>
      </c>
      <c r="D123" s="73">
        <v>6563.7573533056084</v>
      </c>
      <c r="E123">
        <v>7092.3923327290513</v>
      </c>
      <c r="F123">
        <v>438.24188362367346</v>
      </c>
      <c r="G123">
        <v>5183.7389257002542</v>
      </c>
      <c r="H123">
        <v>8167.0438357100838</v>
      </c>
      <c r="I123">
        <v>1136.241729660039</v>
      </c>
      <c r="J123">
        <v>9182.1802714138939</v>
      </c>
      <c r="K123">
        <v>9025.4758374635203</v>
      </c>
      <c r="L123" s="73">
        <v>8160.8713213550673</v>
      </c>
      <c r="M123">
        <v>7153.2133233519526</v>
      </c>
      <c r="N123">
        <v>9270.9317859510793</v>
      </c>
      <c r="O123">
        <v>6339.278053439949</v>
      </c>
      <c r="P123">
        <v>8978.7839806879601</v>
      </c>
      <c r="Q123">
        <v>9406.815109822508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B1:Q123"/>
  <sheetViews>
    <sheetView showGridLines="0" zoomScale="145" zoomScaleNormal="145" workbookViewId="0">
      <selection activeCell="B5" sqref="B5"/>
    </sheetView>
  </sheetViews>
  <sheetFormatPr defaultRowHeight="16" x14ac:dyDescent="0.5"/>
  <cols>
    <col min="2" max="17" width="7.3984375" customWidth="1"/>
    <col min="18" max="26" width="8.69921875" bestFit="1" customWidth="1"/>
  </cols>
  <sheetData>
    <row r="1" spans="2:17" ht="18.5" x14ac:dyDescent="0.55000000000000004">
      <c r="B1" s="4" t="s">
        <v>69</v>
      </c>
      <c r="C1" s="3"/>
    </row>
    <row r="2" spans="2:17" x14ac:dyDescent="0.5">
      <c r="B2" s="72" t="s">
        <v>70</v>
      </c>
      <c r="C2" s="3"/>
    </row>
    <row r="3" spans="2:17" x14ac:dyDescent="0.5">
      <c r="B3" s="72" t="s">
        <v>72</v>
      </c>
      <c r="C3" s="3"/>
    </row>
    <row r="4" spans="2:17" x14ac:dyDescent="0.5">
      <c r="B4" s="72" t="s">
        <v>92</v>
      </c>
      <c r="C4" s="3"/>
    </row>
    <row r="5" spans="2:17" x14ac:dyDescent="0.5">
      <c r="B5" s="72"/>
      <c r="C5" s="3"/>
    </row>
    <row r="6" spans="2:17" ht="18.5" x14ac:dyDescent="0.55000000000000004">
      <c r="B6" s="4" t="s">
        <v>91</v>
      </c>
      <c r="C6" s="3"/>
    </row>
    <row r="7" spans="2:17" x14ac:dyDescent="0.5">
      <c r="B7" s="9" t="s">
        <v>3</v>
      </c>
      <c r="C7" s="9" t="s">
        <v>6</v>
      </c>
      <c r="D7" s="13" t="s">
        <v>7</v>
      </c>
      <c r="E7" s="13" t="s">
        <v>8</v>
      </c>
      <c r="F7" s="13" t="s">
        <v>9</v>
      </c>
      <c r="G7" s="9" t="s">
        <v>10</v>
      </c>
      <c r="H7" s="9" t="s">
        <v>11</v>
      </c>
      <c r="I7" s="9" t="s">
        <v>12</v>
      </c>
      <c r="J7" s="9" t="s">
        <v>13</v>
      </c>
      <c r="K7" s="9" t="s">
        <v>14</v>
      </c>
      <c r="L7" s="9" t="s">
        <v>15</v>
      </c>
      <c r="M7" s="9" t="s">
        <v>16</v>
      </c>
      <c r="N7" s="9" t="s">
        <v>17</v>
      </c>
      <c r="O7" s="9" t="s">
        <v>18</v>
      </c>
      <c r="P7" s="9" t="s">
        <v>19</v>
      </c>
      <c r="Q7" s="9" t="s">
        <v>20</v>
      </c>
    </row>
    <row r="8" spans="2:17" x14ac:dyDescent="0.5">
      <c r="B8" s="10">
        <v>0.68791120840938302</v>
      </c>
      <c r="C8" s="10">
        <v>0.94032726978102055</v>
      </c>
      <c r="D8" s="14">
        <v>0.38704362769187539</v>
      </c>
      <c r="E8" s="14">
        <v>0.92507199713501409</v>
      </c>
      <c r="F8" s="14">
        <v>0.25201697429237724</v>
      </c>
      <c r="G8" s="10">
        <v>0.18832491303657628</v>
      </c>
      <c r="H8" s="10">
        <v>0.65341927563328306</v>
      </c>
      <c r="I8" s="10">
        <v>0.76861112991545344</v>
      </c>
      <c r="J8" s="10">
        <v>0.20269132983158222</v>
      </c>
      <c r="K8" s="10">
        <v>0.84452211158766288</v>
      </c>
      <c r="L8" s="15">
        <v>0.22623771160411116</v>
      </c>
      <c r="M8" s="10">
        <v>0.23311778987272103</v>
      </c>
      <c r="N8" s="10">
        <v>0.56475756916526265</v>
      </c>
      <c r="O8" s="10">
        <v>0.18375214928684103</v>
      </c>
      <c r="P8" s="10">
        <v>0.32111576955036281</v>
      </c>
      <c r="Q8" s="10">
        <v>0.61804430800802135</v>
      </c>
    </row>
    <row r="9" spans="2:17" x14ac:dyDescent="0.5">
      <c r="B9" s="10">
        <v>0.58940938006824783</v>
      </c>
      <c r="C9" s="10">
        <v>0.51887493745389257</v>
      </c>
      <c r="D9" s="14">
        <v>0.80918698871435546</v>
      </c>
      <c r="E9" s="14">
        <v>0.57124598581087316</v>
      </c>
      <c r="F9" s="14">
        <v>0.84380891778218547</v>
      </c>
      <c r="G9" s="10">
        <v>0.51339368346364034</v>
      </c>
      <c r="H9" s="10">
        <v>0.45523622568493582</v>
      </c>
      <c r="I9" s="10">
        <v>0.94164415942988633</v>
      </c>
      <c r="J9" s="10">
        <v>6.0127287839476073E-2</v>
      </c>
      <c r="K9" s="10">
        <v>0.21525900334057413</v>
      </c>
      <c r="L9" s="15">
        <v>0.74975364135917233</v>
      </c>
      <c r="M9" s="10">
        <v>0.20842348814831446</v>
      </c>
      <c r="N9" s="10">
        <v>0.24755836826984545</v>
      </c>
      <c r="O9" s="10">
        <v>0.39435544866116601</v>
      </c>
      <c r="P9" s="10">
        <v>0.18275927838949091</v>
      </c>
      <c r="Q9" s="10">
        <v>0.15596593587637919</v>
      </c>
    </row>
    <row r="10" spans="2:17" x14ac:dyDescent="0.5">
      <c r="B10" s="10">
        <v>0.70024699775255361</v>
      </c>
      <c r="C10" s="10">
        <v>0.36595256386078034</v>
      </c>
      <c r="D10" s="14">
        <v>0.17213548814087765</v>
      </c>
      <c r="E10" s="14">
        <v>0.1973797068419742</v>
      </c>
      <c r="F10" s="14">
        <v>0.20849159937256445</v>
      </c>
      <c r="G10" s="10">
        <v>8.5098650482408722E-2</v>
      </c>
      <c r="H10" s="10">
        <v>0.57332700208651777</v>
      </c>
      <c r="I10" s="10">
        <v>0.23160750743575687</v>
      </c>
      <c r="J10" s="10">
        <v>1.5933249346801404E-2</v>
      </c>
      <c r="K10" s="10">
        <v>0.59398486308522869</v>
      </c>
      <c r="L10" s="15">
        <v>0.71303771537796057</v>
      </c>
      <c r="M10" s="10">
        <v>0.93938905275736939</v>
      </c>
      <c r="N10" s="10">
        <v>0.79037885954417098</v>
      </c>
      <c r="O10" s="10">
        <v>0.61361180791521552</v>
      </c>
      <c r="P10" s="10">
        <v>0.54080258077323862</v>
      </c>
      <c r="Q10" s="10">
        <v>0.71965372229970459</v>
      </c>
    </row>
    <row r="11" spans="2:17" x14ac:dyDescent="0.5">
      <c r="B11" s="10">
        <v>0.22463026855285761</v>
      </c>
      <c r="C11" s="10">
        <v>0.71165339040580355</v>
      </c>
      <c r="D11" s="14">
        <v>5.5494939600630122E-2</v>
      </c>
      <c r="E11" s="14">
        <v>0.61798449807675027</v>
      </c>
      <c r="F11" s="14">
        <v>0.83928977315566966</v>
      </c>
      <c r="G11" s="10">
        <v>0.2874035361688041</v>
      </c>
      <c r="H11" s="10">
        <v>0.44115990552860573</v>
      </c>
      <c r="I11" s="10">
        <v>0.90433661636715357</v>
      </c>
      <c r="J11" s="10">
        <v>0.72133042211364629</v>
      </c>
      <c r="K11" s="10">
        <v>0.25764339861831398</v>
      </c>
      <c r="L11" s="15">
        <v>9.5076174623147658E-3</v>
      </c>
      <c r="M11" s="10">
        <v>0.82536307990813063</v>
      </c>
      <c r="N11" s="10">
        <v>0.90664447116438684</v>
      </c>
      <c r="O11" s="10">
        <v>6.0113458971358114E-3</v>
      </c>
      <c r="P11" s="10">
        <v>0.17376558116961704</v>
      </c>
      <c r="Q11" s="10">
        <v>0.50357367665126329</v>
      </c>
    </row>
    <row r="12" spans="2:17" x14ac:dyDescent="0.5">
      <c r="B12" s="10">
        <v>0.90402680518473399</v>
      </c>
      <c r="C12" s="10">
        <v>0.69749623221592927</v>
      </c>
      <c r="D12" s="14">
        <v>0.81249078356241444</v>
      </c>
      <c r="E12" s="14">
        <v>0.71300758766782413</v>
      </c>
      <c r="F12" s="14">
        <v>0.39570840344552849</v>
      </c>
      <c r="G12" s="10">
        <v>0.8613076328467193</v>
      </c>
      <c r="H12" s="10">
        <v>0.25393298454093394</v>
      </c>
      <c r="I12" s="10">
        <v>0.26736227310728333</v>
      </c>
      <c r="J12" s="10">
        <v>0.17337761549851671</v>
      </c>
      <c r="K12" s="10">
        <v>0.96340661139679984</v>
      </c>
      <c r="L12" s="15">
        <v>0.16388970984243478</v>
      </c>
      <c r="M12" s="10">
        <v>0.13866612351509744</v>
      </c>
      <c r="N12" s="10">
        <v>0.82969993394226993</v>
      </c>
      <c r="O12" s="10">
        <v>0.29719400706974075</v>
      </c>
      <c r="P12" s="10">
        <v>0.33227658143683314</v>
      </c>
      <c r="Q12" s="10">
        <v>0.23901286723826076</v>
      </c>
    </row>
    <row r="13" spans="2:17" x14ac:dyDescent="0.5">
      <c r="B13" s="10">
        <v>0.79924490807059811</v>
      </c>
      <c r="C13" s="10">
        <v>0.14401336523621056</v>
      </c>
      <c r="D13" s="14">
        <v>2.9447697790316418E-2</v>
      </c>
      <c r="E13" s="14">
        <v>0.80583050025111547</v>
      </c>
      <c r="F13" s="14">
        <v>0.69147733209447382</v>
      </c>
      <c r="G13" s="10">
        <v>0.82268875918201589</v>
      </c>
      <c r="H13" s="10">
        <v>0.20102026173926041</v>
      </c>
      <c r="I13" s="10">
        <v>0.10931851035917739</v>
      </c>
      <c r="J13" s="10">
        <v>0.42916712200073892</v>
      </c>
      <c r="K13" s="10">
        <v>0.49314617220761114</v>
      </c>
      <c r="L13" s="15">
        <v>0.29676101071630989</v>
      </c>
      <c r="M13" s="10">
        <v>0.49208216837693453</v>
      </c>
      <c r="N13" s="10">
        <v>0.62153357048258795</v>
      </c>
      <c r="O13" s="10">
        <v>0.56275052574899043</v>
      </c>
      <c r="P13" s="10">
        <v>0.79088195987688703</v>
      </c>
      <c r="Q13" s="10">
        <v>9.2723649316492907E-3</v>
      </c>
    </row>
    <row r="14" spans="2:17" x14ac:dyDescent="0.5">
      <c r="B14" s="10">
        <v>0.12512706945599028</v>
      </c>
      <c r="C14" s="10">
        <v>0.2343799717905044</v>
      </c>
      <c r="D14" s="14">
        <v>0.66179656221518757</v>
      </c>
      <c r="E14" s="14">
        <v>0.44675321787768096</v>
      </c>
      <c r="F14" s="14">
        <v>0.32102039263889037</v>
      </c>
      <c r="G14" s="10">
        <v>0.1412094555414658</v>
      </c>
      <c r="H14" s="10">
        <v>0.22501649250657163</v>
      </c>
      <c r="I14" s="10">
        <v>3.8461152680754118E-2</v>
      </c>
      <c r="J14" s="10">
        <v>0.56261565671648195</v>
      </c>
      <c r="K14" s="10">
        <v>0.46331048217310267</v>
      </c>
      <c r="L14" s="15">
        <v>0.42997122308843894</v>
      </c>
      <c r="M14" s="10">
        <v>0.80724952369323533</v>
      </c>
      <c r="N14" s="10">
        <v>0.46963727297484947</v>
      </c>
      <c r="O14" s="10">
        <v>0.22637098211237938</v>
      </c>
      <c r="P14" s="10">
        <v>9.3035120904671587E-2</v>
      </c>
      <c r="Q14" s="10">
        <v>0.78169058398193325</v>
      </c>
    </row>
    <row r="15" spans="2:17" x14ac:dyDescent="0.5">
      <c r="B15" s="10">
        <v>0.51155041590881467</v>
      </c>
      <c r="C15" s="10">
        <v>0.43118402718337823</v>
      </c>
      <c r="D15" s="14">
        <v>0.67123887854072772</v>
      </c>
      <c r="E15" s="14">
        <v>0.13856478030637076</v>
      </c>
      <c r="F15" s="14">
        <v>0.46985534162848563</v>
      </c>
      <c r="G15" s="10">
        <v>0.10401225780076295</v>
      </c>
      <c r="H15" s="10">
        <v>0.51104134695814718</v>
      </c>
      <c r="I15" s="10">
        <v>0.76828702901782497</v>
      </c>
      <c r="J15" s="10">
        <v>0.83065151956145344</v>
      </c>
      <c r="K15" s="10">
        <v>9.6903076475988836E-2</v>
      </c>
      <c r="L15" s="15">
        <v>0.3695656219190806</v>
      </c>
      <c r="M15" s="10">
        <v>0.44998947246184073</v>
      </c>
      <c r="N15" s="10">
        <v>0.26745855570179788</v>
      </c>
      <c r="O15" s="10">
        <v>9.5024122355204854E-2</v>
      </c>
      <c r="P15" s="10">
        <v>6.3265028052118311E-2</v>
      </c>
      <c r="Q15" s="10">
        <v>0.24644512913724959</v>
      </c>
    </row>
    <row r="16" spans="2:17" x14ac:dyDescent="0.5">
      <c r="B16" s="10">
        <v>0.67814860742543215</v>
      </c>
      <c r="C16" s="10">
        <v>0.96999271893964512</v>
      </c>
      <c r="D16" s="14">
        <v>0.48487108202201323</v>
      </c>
      <c r="E16" s="14">
        <v>0.83539130764104641</v>
      </c>
      <c r="F16" s="14">
        <v>0.48041401183317678</v>
      </c>
      <c r="G16" s="10">
        <v>0.76156681526678049</v>
      </c>
      <c r="H16" s="10">
        <v>0.44074593582085853</v>
      </c>
      <c r="I16" s="10">
        <v>0.19902361762517806</v>
      </c>
      <c r="J16" s="10">
        <v>0.11847062253354945</v>
      </c>
      <c r="K16" s="10">
        <v>0.70523072663737807</v>
      </c>
      <c r="L16" s="15">
        <v>0.55134309531316905</v>
      </c>
      <c r="M16" s="10">
        <v>0.69090601063012835</v>
      </c>
      <c r="N16" s="10">
        <v>0.41247608560820614</v>
      </c>
      <c r="O16" s="10">
        <v>0.17977910147311893</v>
      </c>
      <c r="P16" s="10">
        <v>0.9333194685498114</v>
      </c>
      <c r="Q16" s="10">
        <v>0.86190945273301467</v>
      </c>
    </row>
    <row r="17" spans="2:17" x14ac:dyDescent="0.5">
      <c r="B17" s="14">
        <v>0.10807952330598924</v>
      </c>
      <c r="C17" s="14">
        <v>0.34467144898809066</v>
      </c>
      <c r="D17" s="14">
        <v>0.35376769099656724</v>
      </c>
      <c r="E17" s="14">
        <v>0.19390056739583805</v>
      </c>
      <c r="F17" s="14">
        <v>0.328588324359532</v>
      </c>
      <c r="G17" s="14">
        <v>0.26018179135186625</v>
      </c>
      <c r="H17" s="14">
        <v>0.25366558159983477</v>
      </c>
      <c r="I17" s="14">
        <v>4.8824413498509855E-2</v>
      </c>
      <c r="J17" s="14">
        <v>0.68195119825516115</v>
      </c>
      <c r="K17" s="14">
        <v>3.5953095519201728E-2</v>
      </c>
      <c r="L17" s="14">
        <v>0.36267450845413585</v>
      </c>
      <c r="M17" s="14">
        <v>0.41730373689436018</v>
      </c>
      <c r="N17" s="14">
        <v>0.19278411254024652</v>
      </c>
      <c r="O17" s="14">
        <v>4.2782316299802448E-2</v>
      </c>
      <c r="P17" s="14">
        <v>0.73245054847043178</v>
      </c>
      <c r="Q17" s="14">
        <v>0.21762990306246466</v>
      </c>
    </row>
    <row r="18" spans="2:17" x14ac:dyDescent="0.5">
      <c r="B18" s="14">
        <v>0.71599857425116675</v>
      </c>
      <c r="C18" s="14">
        <v>0.64488807834327933</v>
      </c>
      <c r="D18" s="14">
        <v>0.47117326918677627</v>
      </c>
      <c r="E18" s="14">
        <v>0.20497945464063982</v>
      </c>
      <c r="F18" s="14">
        <v>0.17971201412953963</v>
      </c>
      <c r="G18" s="14">
        <v>0.53694995636487342</v>
      </c>
      <c r="H18" s="14">
        <v>0.37004967694942104</v>
      </c>
      <c r="I18" s="14">
        <v>0.17447705173220407</v>
      </c>
      <c r="J18" s="14">
        <v>0.98709951003069651</v>
      </c>
      <c r="K18" s="14">
        <v>0.58442825543900589</v>
      </c>
      <c r="L18" s="14">
        <v>0.10062143145058311</v>
      </c>
      <c r="M18" s="14">
        <v>0.92492745462852977</v>
      </c>
      <c r="N18" s="14">
        <v>0.29464336689520687</v>
      </c>
      <c r="O18" s="14">
        <v>0.22446564525828827</v>
      </c>
      <c r="P18" s="14">
        <v>0.32974116460324598</v>
      </c>
      <c r="Q18" s="14">
        <v>0.24672332207942027</v>
      </c>
    </row>
    <row r="19" spans="2:17" x14ac:dyDescent="0.5">
      <c r="B19" s="14">
        <v>0.85650940772725992</v>
      </c>
      <c r="C19" s="14">
        <v>0.96242919036362484</v>
      </c>
      <c r="D19" s="14">
        <v>0.3773109971360924</v>
      </c>
      <c r="E19" s="14">
        <v>0.73535766790590018</v>
      </c>
      <c r="F19" s="14">
        <v>0.70040171076755708</v>
      </c>
      <c r="G19" s="14">
        <v>0.72456404712159039</v>
      </c>
      <c r="H19" s="14">
        <v>0.79202450521672141</v>
      </c>
      <c r="I19" s="14">
        <v>0.60791390170379955</v>
      </c>
      <c r="J19" s="14">
        <v>0.18180123399409553</v>
      </c>
      <c r="K19" s="14">
        <v>0.74757375422253869</v>
      </c>
      <c r="L19" s="14">
        <v>0.44427351535248505</v>
      </c>
      <c r="M19" s="14">
        <v>2.3576180621174947E-2</v>
      </c>
      <c r="N19" s="14">
        <v>0.11825121746472833</v>
      </c>
      <c r="O19" s="14">
        <v>0.28617399919864739</v>
      </c>
      <c r="P19" s="14">
        <v>0.29432513397015025</v>
      </c>
      <c r="Q19" s="14">
        <v>0.87617962871748278</v>
      </c>
    </row>
    <row r="20" spans="2:17" x14ac:dyDescent="0.5">
      <c r="B20" s="10">
        <v>0.31912871410277344</v>
      </c>
      <c r="C20" s="10">
        <v>0.27233343536316212</v>
      </c>
      <c r="D20" s="14">
        <v>0.65595544834188235</v>
      </c>
      <c r="E20" s="14">
        <v>0.12946190079173897</v>
      </c>
      <c r="F20" s="14">
        <v>0.39816794594056026</v>
      </c>
      <c r="G20" s="10">
        <v>0.72749466973513255</v>
      </c>
      <c r="H20" s="10">
        <v>0.251803252891456</v>
      </c>
      <c r="I20" s="10">
        <v>0.79191879548849275</v>
      </c>
      <c r="J20" s="10">
        <v>0.64554490614375304</v>
      </c>
      <c r="K20" s="10">
        <v>0.37845796459712644</v>
      </c>
      <c r="L20" s="15">
        <v>0.52105346906427785</v>
      </c>
      <c r="M20" s="10">
        <v>0.71172050913520968</v>
      </c>
      <c r="N20" s="10">
        <v>3.3904838009743976E-3</v>
      </c>
      <c r="O20" s="10">
        <v>0.13556926224960381</v>
      </c>
      <c r="P20" s="10">
        <v>0.97670313037244316</v>
      </c>
      <c r="Q20" s="10">
        <v>0.36696897209654655</v>
      </c>
    </row>
    <row r="21" spans="2:17" x14ac:dyDescent="0.5">
      <c r="B21" s="10">
        <v>0.1125583941528332</v>
      </c>
      <c r="C21" s="10">
        <v>0.85542181742178425</v>
      </c>
      <c r="D21" s="14">
        <v>0.6350368236048769</v>
      </c>
      <c r="E21" s="14">
        <v>0.53586839483702553</v>
      </c>
      <c r="F21" s="14">
        <v>0.81149963153009752</v>
      </c>
      <c r="G21" s="10">
        <v>0.89096061653661551</v>
      </c>
      <c r="H21" s="10">
        <v>0.48369456666332322</v>
      </c>
      <c r="I21" s="10">
        <v>0.33771709129307781</v>
      </c>
      <c r="J21" s="10">
        <v>9.4633193275504013E-3</v>
      </c>
      <c r="K21" s="10">
        <v>0.69984120535726757</v>
      </c>
      <c r="L21" s="15">
        <v>0.89334280582283832</v>
      </c>
      <c r="M21" s="10">
        <v>0.46576106950710994</v>
      </c>
      <c r="N21" s="10">
        <v>7.9925739580714472E-2</v>
      </c>
      <c r="O21" s="10">
        <v>0.42650562203579678</v>
      </c>
      <c r="P21" s="10">
        <v>0.40284886803176212</v>
      </c>
      <c r="Q21" s="10">
        <v>0.25822027286577809</v>
      </c>
    </row>
    <row r="22" spans="2:17" x14ac:dyDescent="0.5">
      <c r="B22" s="10">
        <v>0.29026381513252275</v>
      </c>
      <c r="C22" s="10">
        <v>0.96297603835539491</v>
      </c>
      <c r="D22" s="14">
        <v>0.85956516776972602</v>
      </c>
      <c r="E22" s="14">
        <v>4.6914384982976287E-2</v>
      </c>
      <c r="F22" s="14">
        <v>0.72166055823303399</v>
      </c>
      <c r="G22" s="10">
        <v>0.25925718398890574</v>
      </c>
      <c r="H22" s="10">
        <v>0.46575262157857988</v>
      </c>
      <c r="I22" s="10">
        <v>0.45635392917117823</v>
      </c>
      <c r="J22" s="10">
        <v>0.3567588670069608</v>
      </c>
      <c r="K22" s="10">
        <v>0.63414462187976106</v>
      </c>
      <c r="L22" s="15">
        <v>0.2441386461752435</v>
      </c>
      <c r="M22" s="10">
        <v>0.35181563692539752</v>
      </c>
      <c r="N22" s="10">
        <v>0.50776813581364633</v>
      </c>
      <c r="O22" s="10">
        <v>0.33822687322616396</v>
      </c>
      <c r="P22" s="10">
        <v>0.21787437167800316</v>
      </c>
      <c r="Q22" s="10">
        <v>0.40497065603931759</v>
      </c>
    </row>
    <row r="23" spans="2:17" x14ac:dyDescent="0.5">
      <c r="B23" s="10">
        <v>0.21669575118743123</v>
      </c>
      <c r="C23" s="10">
        <v>0.12131311224185559</v>
      </c>
      <c r="D23" s="14">
        <v>0.78116097231560055</v>
      </c>
      <c r="E23" s="14">
        <v>0.80428535128959044</v>
      </c>
      <c r="F23" s="14">
        <v>0.14636171868487402</v>
      </c>
      <c r="G23" s="10">
        <v>0.66104801731425078</v>
      </c>
      <c r="H23" s="10">
        <v>0.71142854244183074</v>
      </c>
      <c r="I23" s="10">
        <v>0.78342181946238654</v>
      </c>
      <c r="J23" s="10">
        <v>0.94488599449063049</v>
      </c>
      <c r="K23" s="10">
        <v>0.24647880065089778</v>
      </c>
      <c r="L23" s="15">
        <v>6.831452134946514E-2</v>
      </c>
      <c r="M23" s="10">
        <v>0.57567075219797048</v>
      </c>
      <c r="N23" s="10">
        <v>0.80320555970068508</v>
      </c>
      <c r="O23" s="10">
        <v>0.48775258588069548</v>
      </c>
      <c r="P23" s="10">
        <v>0.68616040693866354</v>
      </c>
      <c r="Q23" s="10">
        <v>5.9048648184588437E-2</v>
      </c>
    </row>
    <row r="24" spans="2:17" x14ac:dyDescent="0.5">
      <c r="B24" s="10">
        <v>0.53732910758872809</v>
      </c>
      <c r="C24" s="10">
        <v>0.89318373541920693</v>
      </c>
      <c r="D24" s="14">
        <v>0.40329813461965447</v>
      </c>
      <c r="E24" s="14">
        <v>0.63683492046467727</v>
      </c>
      <c r="F24" s="14">
        <v>0.23893088983078936</v>
      </c>
      <c r="G24" s="10">
        <v>0.99577686901938378</v>
      </c>
      <c r="H24" s="10">
        <v>0.55212394295242695</v>
      </c>
      <c r="I24" s="10">
        <v>0.22933772920771922</v>
      </c>
      <c r="J24" s="10">
        <v>0.94465809804729783</v>
      </c>
      <c r="K24" s="10">
        <v>0.83675456127790793</v>
      </c>
      <c r="L24" s="15">
        <v>0.65165524854263701</v>
      </c>
      <c r="M24" s="10">
        <v>0.22043188324069263</v>
      </c>
      <c r="N24" s="10">
        <v>0.81441932554477692</v>
      </c>
      <c r="O24" s="10">
        <v>0.44859517683338446</v>
      </c>
      <c r="P24" s="10">
        <v>0.63675629666049272</v>
      </c>
      <c r="Q24" s="10">
        <v>7.0370947239506876E-2</v>
      </c>
    </row>
    <row r="25" spans="2:17" x14ac:dyDescent="0.5">
      <c r="B25" s="10">
        <v>0.64156768667961295</v>
      </c>
      <c r="C25" s="10">
        <v>0.43576868879282116</v>
      </c>
      <c r="D25" s="14">
        <v>0.8237267502240404</v>
      </c>
      <c r="E25" s="14">
        <v>0.63609475307423069</v>
      </c>
      <c r="F25" s="14">
        <v>0.822791675574158</v>
      </c>
      <c r="G25" s="10">
        <v>0.48739055858210989</v>
      </c>
      <c r="H25" s="10">
        <v>7.7961970022999205E-2</v>
      </c>
      <c r="I25" s="10">
        <v>0.52969871868551621</v>
      </c>
      <c r="J25" s="10">
        <v>0.33445223056532658</v>
      </c>
      <c r="K25" s="10">
        <v>0.3599320932006933</v>
      </c>
      <c r="L25" s="15">
        <v>0.44817537429673138</v>
      </c>
      <c r="M25" s="10">
        <v>0.6546253753247151</v>
      </c>
      <c r="N25" s="10">
        <v>0.50382147240741437</v>
      </c>
      <c r="O25" s="10">
        <v>0.96982899182421933</v>
      </c>
      <c r="P25" s="10">
        <v>0.74817551079595956</v>
      </c>
      <c r="Q25" s="10">
        <v>0.46813047701970456</v>
      </c>
    </row>
    <row r="26" spans="2:17" x14ac:dyDescent="0.5">
      <c r="B26" s="10">
        <v>0.38578597219655375</v>
      </c>
      <c r="C26" s="10">
        <v>0.28755910347381541</v>
      </c>
      <c r="D26" s="14">
        <v>0.41614128493064051</v>
      </c>
      <c r="E26" s="14">
        <v>0.5392279372808586</v>
      </c>
      <c r="F26" s="14">
        <v>1.7340262545661345E-2</v>
      </c>
      <c r="G26" s="10">
        <v>0.14597860874653668</v>
      </c>
      <c r="H26" s="10">
        <v>0.85000162141547664</v>
      </c>
      <c r="I26" s="10">
        <v>0.72315380973251653</v>
      </c>
      <c r="J26" s="10">
        <v>0.94515409109818482</v>
      </c>
      <c r="K26" s="10">
        <v>0.66466441394876341</v>
      </c>
      <c r="L26" s="15">
        <v>0.73909764762834929</v>
      </c>
      <c r="M26" s="10">
        <v>0.3508787303954306</v>
      </c>
      <c r="N26" s="10">
        <v>0.4658898466353425</v>
      </c>
      <c r="O26" s="10">
        <v>0.11182222436469003</v>
      </c>
      <c r="P26" s="10">
        <v>0.80059316169463135</v>
      </c>
      <c r="Q26" s="10">
        <v>0.17911182066747955</v>
      </c>
    </row>
    <row r="27" spans="2:17" x14ac:dyDescent="0.5">
      <c r="B27" s="10">
        <v>0.35781589017459181</v>
      </c>
      <c r="C27" s="10">
        <v>0.24638654574039842</v>
      </c>
      <c r="D27" s="14">
        <v>2.9665680661434601E-2</v>
      </c>
      <c r="E27" s="14">
        <v>0.87481576520094695</v>
      </c>
      <c r="F27" s="14">
        <v>0.7461186557793571</v>
      </c>
      <c r="G27" s="10">
        <v>0.88607843996913527</v>
      </c>
      <c r="H27" s="10">
        <v>0.62124410833434984</v>
      </c>
      <c r="I27" s="10">
        <v>0.97143248531219983</v>
      </c>
      <c r="J27" s="10">
        <v>0.84007139276339471</v>
      </c>
      <c r="K27" s="10">
        <v>3.6282702094863284E-2</v>
      </c>
      <c r="L27" s="15">
        <v>0.41121411573787903</v>
      </c>
      <c r="M27" s="10">
        <v>0.91660951058879281</v>
      </c>
      <c r="N27" s="10">
        <v>0.97652814754773765</v>
      </c>
      <c r="O27" s="10">
        <v>0.25799495246004178</v>
      </c>
      <c r="P27" s="10">
        <v>0.44078416816960431</v>
      </c>
      <c r="Q27" s="10">
        <v>0.8043046607723543</v>
      </c>
    </row>
    <row r="28" spans="2:17" x14ac:dyDescent="0.5">
      <c r="B28" s="10">
        <v>0.25644300180055923</v>
      </c>
      <c r="C28" s="10">
        <v>0.92537006969188895</v>
      </c>
      <c r="D28" s="14">
        <v>0.5293087893391144</v>
      </c>
      <c r="E28" s="14">
        <v>0.69338483607032231</v>
      </c>
      <c r="F28" s="14">
        <v>0.5450038975460112</v>
      </c>
      <c r="G28" s="10">
        <v>0.47012358185414449</v>
      </c>
      <c r="H28" s="10">
        <v>0.28627923648118903</v>
      </c>
      <c r="I28" s="10">
        <v>0.66662191026265827</v>
      </c>
      <c r="J28" s="10">
        <v>0.26103330218994825</v>
      </c>
      <c r="K28" s="10">
        <v>0.97721705348835464</v>
      </c>
      <c r="L28" s="15">
        <v>0.28539853189946052</v>
      </c>
      <c r="M28" s="10">
        <v>6.6207863859491844E-2</v>
      </c>
      <c r="N28" s="10">
        <v>0.7739798468103487</v>
      </c>
      <c r="O28" s="10">
        <v>0.89438552549816652</v>
      </c>
      <c r="P28" s="10">
        <v>0.35877129775017202</v>
      </c>
      <c r="Q28" s="10">
        <v>0.38141619492214951</v>
      </c>
    </row>
    <row r="29" spans="2:17" x14ac:dyDescent="0.5">
      <c r="B29" s="10">
        <v>0.43669121247128562</v>
      </c>
      <c r="C29" s="10">
        <v>0.5762205875677342</v>
      </c>
      <c r="D29" s="14">
        <v>0.25884203203589617</v>
      </c>
      <c r="E29" s="14">
        <v>0.78366550860478634</v>
      </c>
      <c r="F29" s="14">
        <v>0.16087849917500585</v>
      </c>
      <c r="G29" s="10">
        <v>0.50289419949324898</v>
      </c>
      <c r="H29" s="10">
        <v>0.52378048002262112</v>
      </c>
      <c r="I29" s="10">
        <v>0.21200893808098531</v>
      </c>
      <c r="J29" s="10">
        <v>0.53449118566526299</v>
      </c>
      <c r="K29" s="10">
        <v>0.91090175851340405</v>
      </c>
      <c r="L29" s="15">
        <v>2.594324022054284E-2</v>
      </c>
      <c r="M29" s="10">
        <v>4.0526513188450686E-2</v>
      </c>
      <c r="N29" s="10">
        <v>0.13626068876234787</v>
      </c>
      <c r="O29" s="10">
        <v>0.96183771965894138</v>
      </c>
      <c r="P29" s="10">
        <v>7.6493573459379682E-4</v>
      </c>
      <c r="Q29" s="10">
        <v>0.23201004876809472</v>
      </c>
    </row>
    <row r="30" spans="2:17" x14ac:dyDescent="0.5">
      <c r="B30" s="10">
        <v>0.30505201764305578</v>
      </c>
      <c r="C30" s="10">
        <v>0.86640026356093713</v>
      </c>
      <c r="D30" s="14">
        <v>0.6004384030501102</v>
      </c>
      <c r="E30" s="14">
        <v>0.75183199876550266</v>
      </c>
      <c r="F30" s="14">
        <v>0.70801230640025348</v>
      </c>
      <c r="G30" s="10">
        <v>0.36759197682935918</v>
      </c>
      <c r="H30" s="10">
        <v>0.72012882697669878</v>
      </c>
      <c r="I30" s="10">
        <v>0.92031082681824294</v>
      </c>
      <c r="J30" s="10">
        <v>0.71346117931056718</v>
      </c>
      <c r="K30" s="10">
        <v>0.55197506875128699</v>
      </c>
      <c r="L30" s="15">
        <v>0.98424262397257611</v>
      </c>
      <c r="M30" s="10">
        <v>0.81354596904040144</v>
      </c>
      <c r="N30" s="10">
        <v>0.66319726143805457</v>
      </c>
      <c r="O30" s="10">
        <v>0.92627167250823494</v>
      </c>
      <c r="P30" s="10">
        <v>0.37697724122845599</v>
      </c>
      <c r="Q30" s="10">
        <v>0.56754391265262161</v>
      </c>
    </row>
    <row r="31" spans="2:17" x14ac:dyDescent="0.5">
      <c r="B31" s="10">
        <v>0.45265655163613694</v>
      </c>
      <c r="C31" s="10">
        <v>0.93066474403311528</v>
      </c>
      <c r="D31" s="14">
        <v>0.6549877668890205</v>
      </c>
      <c r="E31" s="14">
        <v>0.17224112665899005</v>
      </c>
      <c r="F31" s="14">
        <v>0.66118270256747569</v>
      </c>
      <c r="G31" s="10">
        <v>0.85668303911270982</v>
      </c>
      <c r="H31" s="10">
        <v>0.44568775498804403</v>
      </c>
      <c r="I31" s="10">
        <v>0.1077773481652109</v>
      </c>
      <c r="J31" s="10">
        <v>0.28744714053295639</v>
      </c>
      <c r="K31" s="10">
        <v>0.25987547326556903</v>
      </c>
      <c r="L31" s="15">
        <v>0.4516826912432208</v>
      </c>
      <c r="M31" s="10">
        <v>0.31832218199517293</v>
      </c>
      <c r="N31" s="10">
        <v>0.31037788410665268</v>
      </c>
      <c r="O31" s="10">
        <v>0.16422722813676205</v>
      </c>
      <c r="P31" s="10">
        <v>9.7663837901334372E-2</v>
      </c>
      <c r="Q31" s="10">
        <v>0.7296236904046336</v>
      </c>
    </row>
    <row r="32" spans="2:17" x14ac:dyDescent="0.5">
      <c r="B32" s="10">
        <v>0.81358947598163245</v>
      </c>
      <c r="C32" s="10">
        <v>9.8948176978723268E-2</v>
      </c>
      <c r="D32" s="14">
        <v>0.67924682798165592</v>
      </c>
      <c r="E32" s="14">
        <v>3.284376299958236E-2</v>
      </c>
      <c r="F32" s="14">
        <v>1.0516548140415694E-4</v>
      </c>
      <c r="G32" s="10">
        <v>0.78162953208128472</v>
      </c>
      <c r="H32" s="10">
        <v>0.30777396352213204</v>
      </c>
      <c r="I32" s="10">
        <v>0.27602392919899743</v>
      </c>
      <c r="J32" s="10">
        <v>0.64508057678705821</v>
      </c>
      <c r="K32" s="10">
        <v>0.47683906516346153</v>
      </c>
      <c r="L32" s="15">
        <v>0.66582164207875927</v>
      </c>
      <c r="M32" s="10">
        <v>0.8061379475952104</v>
      </c>
      <c r="N32" s="10">
        <v>0.37605192229457751</v>
      </c>
      <c r="O32" s="10">
        <v>0.45939413923690986</v>
      </c>
      <c r="P32" s="10">
        <v>0.44543959122737409</v>
      </c>
      <c r="Q32" s="10">
        <v>0.64378247234622599</v>
      </c>
    </row>
    <row r="33" spans="2:17" x14ac:dyDescent="0.5">
      <c r="B33" s="10">
        <v>0.66038090400096761</v>
      </c>
      <c r="C33" s="10">
        <v>0.37500386270495589</v>
      </c>
      <c r="D33" s="14">
        <v>0.9484738780743589</v>
      </c>
      <c r="E33" s="14">
        <v>0.99996754200309224</v>
      </c>
      <c r="F33" s="14">
        <v>0.97705736579279368</v>
      </c>
      <c r="G33" s="10">
        <v>0.58719435549272614</v>
      </c>
      <c r="H33" s="10">
        <v>0.48184371863672615</v>
      </c>
      <c r="I33" s="10">
        <v>0.41162080742834584</v>
      </c>
      <c r="J33" s="10">
        <v>0.62003821501873535</v>
      </c>
      <c r="K33" s="10">
        <v>0.78182348572215865</v>
      </c>
      <c r="L33" s="15">
        <v>9.650715334390525E-2</v>
      </c>
      <c r="M33" s="10">
        <v>0.36329707805278399</v>
      </c>
      <c r="N33" s="10">
        <v>0.96633699838497722</v>
      </c>
      <c r="O33" s="10">
        <v>0.14714191028416712</v>
      </c>
      <c r="P33" s="10">
        <v>0.92849727645199853</v>
      </c>
      <c r="Q33" s="10">
        <v>0.12631854205455184</v>
      </c>
    </row>
    <row r="34" spans="2:17" x14ac:dyDescent="0.5">
      <c r="B34" s="10">
        <v>0.82466076148682399</v>
      </c>
      <c r="C34" s="10">
        <v>0.92570820072657889</v>
      </c>
      <c r="D34" s="14">
        <v>3.5732372101397125E-2</v>
      </c>
      <c r="E34" s="14">
        <v>0.70380109476868746</v>
      </c>
      <c r="F34" s="14">
        <v>0.41118389406590494</v>
      </c>
      <c r="G34" s="10">
        <v>0.34219832032204467</v>
      </c>
      <c r="H34" s="10">
        <v>0.45167328889684155</v>
      </c>
      <c r="I34" s="10">
        <v>0.2506592454400729</v>
      </c>
      <c r="J34" s="10">
        <v>7.8872123820793671E-2</v>
      </c>
      <c r="K34" s="10">
        <v>0.15482335646728851</v>
      </c>
      <c r="L34" s="15">
        <v>0.43528347313389437</v>
      </c>
      <c r="M34" s="10">
        <v>8.9006889721621185E-2</v>
      </c>
      <c r="N34" s="10">
        <v>0.26991219983209835</v>
      </c>
      <c r="O34" s="10">
        <v>0.85802830966104082</v>
      </c>
      <c r="P34" s="10">
        <v>5.8903219034978527E-2</v>
      </c>
      <c r="Q34" s="10">
        <v>0.73138395204100881</v>
      </c>
    </row>
    <row r="35" spans="2:17" x14ac:dyDescent="0.5">
      <c r="B35" s="10">
        <v>0.81159006913014164</v>
      </c>
      <c r="C35" s="10">
        <v>5.770455908432659E-2</v>
      </c>
      <c r="D35" s="14">
        <v>0.88838249542619163</v>
      </c>
      <c r="E35" s="14">
        <v>0.8732910963334497</v>
      </c>
      <c r="F35" s="14">
        <v>0.92706716062642602</v>
      </c>
      <c r="G35" s="10">
        <v>3.4785702149803921E-2</v>
      </c>
      <c r="H35" s="10">
        <v>0.96732533965623557</v>
      </c>
      <c r="I35" s="10">
        <v>0.80031747117778029</v>
      </c>
      <c r="J35" s="10">
        <v>0.65834818024306685</v>
      </c>
      <c r="K35" s="10">
        <v>0.49860793393435521</v>
      </c>
      <c r="L35" s="15">
        <v>0.60503194358975998</v>
      </c>
      <c r="M35" s="10">
        <v>0.19985963169455112</v>
      </c>
      <c r="N35" s="10">
        <v>0.53644374421095709</v>
      </c>
      <c r="O35" s="10">
        <v>0.96150416528521099</v>
      </c>
      <c r="P35" s="10">
        <v>0.38341615802718731</v>
      </c>
      <c r="Q35" s="10">
        <v>0.60221453733373309</v>
      </c>
    </row>
    <row r="36" spans="2:17" x14ac:dyDescent="0.5">
      <c r="B36" s="10">
        <v>0.45511566506666945</v>
      </c>
      <c r="C36" s="10">
        <v>0.60534464137325639</v>
      </c>
      <c r="D36" s="14">
        <v>0.39534410397882991</v>
      </c>
      <c r="E36" s="14">
        <v>0.68823544910512702</v>
      </c>
      <c r="F36" s="14">
        <v>0.49085131028174245</v>
      </c>
      <c r="G36" s="10">
        <v>0.91646263260507554</v>
      </c>
      <c r="H36" s="10">
        <v>0.43181942477008151</v>
      </c>
      <c r="I36" s="10">
        <v>0.85221385974927011</v>
      </c>
      <c r="J36" s="10">
        <v>0.51072288202216587</v>
      </c>
      <c r="K36" s="10">
        <v>0.41708062869760987</v>
      </c>
      <c r="L36" s="15">
        <v>0.51371782144187161</v>
      </c>
      <c r="M36" s="10">
        <v>0.63992951730289926</v>
      </c>
      <c r="N36" s="10">
        <v>0.5193948526772687</v>
      </c>
      <c r="O36" s="10">
        <v>0.60429686273978689</v>
      </c>
      <c r="P36" s="10">
        <v>0.88105417895914773</v>
      </c>
      <c r="Q36" s="10">
        <v>0.80285034912393449</v>
      </c>
    </row>
    <row r="37" spans="2:17" x14ac:dyDescent="0.5">
      <c r="B37" s="10">
        <v>0.42513131973371454</v>
      </c>
      <c r="C37" s="10">
        <v>0.1062987668159121</v>
      </c>
      <c r="D37" s="14">
        <v>7.6605870834475454E-2</v>
      </c>
      <c r="E37" s="14">
        <v>0.37827883917911387</v>
      </c>
      <c r="F37" s="14">
        <v>0.9590317290451198</v>
      </c>
      <c r="G37" s="10">
        <v>0.62100993488334844</v>
      </c>
      <c r="H37" s="10">
        <v>0.94353829153484536</v>
      </c>
      <c r="I37" s="10">
        <v>0.16367556395840066</v>
      </c>
      <c r="J37" s="10">
        <v>0.72441419998776091</v>
      </c>
      <c r="K37" s="10">
        <v>1.0819263087973319E-2</v>
      </c>
      <c r="L37" s="15">
        <v>0.27227361814044926</v>
      </c>
      <c r="M37" s="10">
        <v>0.64072778622725846</v>
      </c>
      <c r="N37" s="10">
        <v>0.14265267003868476</v>
      </c>
      <c r="O37" s="10">
        <v>0.13700382110882198</v>
      </c>
      <c r="P37" s="10">
        <v>0.99846506576967453</v>
      </c>
      <c r="Q37" s="10">
        <v>0.3475079261520122</v>
      </c>
    </row>
    <row r="38" spans="2:17" x14ac:dyDescent="0.5">
      <c r="B38" s="10">
        <v>0.90354176684773568</v>
      </c>
      <c r="C38" s="10">
        <v>0.80108452507206995</v>
      </c>
      <c r="D38" s="14">
        <v>0.97727316281588728</v>
      </c>
      <c r="E38" s="14">
        <v>0.56700024734720444</v>
      </c>
      <c r="F38" s="14">
        <v>0.40412950398821845</v>
      </c>
      <c r="G38" s="10">
        <v>6.6674048194497404E-2</v>
      </c>
      <c r="H38" s="10">
        <v>0.18856238218721622</v>
      </c>
      <c r="I38" s="10">
        <v>0.83128378694513771</v>
      </c>
      <c r="J38" s="10">
        <v>0.57325154458831218</v>
      </c>
      <c r="K38" s="10">
        <v>0.54260578718803032</v>
      </c>
      <c r="L38" s="15">
        <v>2.0087960562727325E-2</v>
      </c>
      <c r="M38" s="10">
        <v>9.5265612513352416E-2</v>
      </c>
      <c r="N38" s="10">
        <v>7.5412336467344243E-3</v>
      </c>
      <c r="O38" s="10">
        <v>0.12102577376617374</v>
      </c>
      <c r="P38" s="10">
        <v>0.35261277263589585</v>
      </c>
      <c r="Q38" s="10">
        <v>0.74757263258191164</v>
      </c>
    </row>
    <row r="39" spans="2:17" x14ac:dyDescent="0.5">
      <c r="B39" s="10">
        <v>0.10160917980270323</v>
      </c>
      <c r="C39" s="10">
        <v>0.16455719730316565</v>
      </c>
      <c r="D39" s="14">
        <v>0.74346857133279731</v>
      </c>
      <c r="E39" s="14">
        <v>0.69960712733206876</v>
      </c>
      <c r="F39" s="14">
        <v>0.78451386237283049</v>
      </c>
      <c r="G39" s="10">
        <v>0.21156254982640088</v>
      </c>
      <c r="H39" s="10">
        <v>0.51438758179233468</v>
      </c>
      <c r="I39" s="10">
        <v>3.5259460196298775E-2</v>
      </c>
      <c r="J39" s="10">
        <v>0.54162027406534685</v>
      </c>
      <c r="K39" s="10">
        <v>0.61562222384307597</v>
      </c>
      <c r="L39" s="15">
        <v>0.90125229148735375</v>
      </c>
      <c r="M39" s="10">
        <v>0.69701943047210269</v>
      </c>
      <c r="N39" s="10">
        <v>0.59928973913929795</v>
      </c>
      <c r="O39" s="10">
        <v>0.4047867458149641</v>
      </c>
      <c r="P39" s="10">
        <v>2.718543345275215E-2</v>
      </c>
      <c r="Q39" s="10">
        <v>0.96883025803977585</v>
      </c>
    </row>
    <row r="40" spans="2:17" x14ac:dyDescent="0.5">
      <c r="B40" s="10">
        <v>0.92197634526014927</v>
      </c>
      <c r="C40" s="10">
        <v>0.90333628906644781</v>
      </c>
      <c r="D40" s="14">
        <v>0.80410068380189159</v>
      </c>
      <c r="E40" s="14">
        <v>0.12465478190257873</v>
      </c>
      <c r="F40" s="14">
        <v>4.9648087999932144E-2</v>
      </c>
      <c r="G40" s="10">
        <v>0.41299103874288456</v>
      </c>
      <c r="H40" s="10">
        <v>0.18347537135624936</v>
      </c>
      <c r="I40" s="10">
        <v>0.50664680603494183</v>
      </c>
      <c r="J40" s="10">
        <v>0.21085439537892992</v>
      </c>
      <c r="K40" s="10">
        <v>0.68646604538153499</v>
      </c>
      <c r="L40" s="15">
        <v>0.9567602375727815</v>
      </c>
      <c r="M40" s="10">
        <v>0.59665002668924672</v>
      </c>
      <c r="N40" s="10">
        <v>8.3542308039012969E-3</v>
      </c>
      <c r="O40" s="10">
        <v>0.80968973613339923</v>
      </c>
      <c r="P40" s="10">
        <v>0.19682425055724306</v>
      </c>
      <c r="Q40" s="10">
        <v>0.69631717372100432</v>
      </c>
    </row>
    <row r="41" spans="2:17" x14ac:dyDescent="0.5">
      <c r="B41" s="10">
        <v>0.63636218470692474</v>
      </c>
      <c r="C41" s="10">
        <v>0.9506016086406639</v>
      </c>
      <c r="D41" s="14">
        <v>2.0056617383356845E-2</v>
      </c>
      <c r="E41" s="14">
        <v>0.41301299937375119</v>
      </c>
      <c r="F41" s="14">
        <v>0.29648824904353432</v>
      </c>
      <c r="G41" s="10">
        <v>0.7440191936195939</v>
      </c>
      <c r="H41" s="10">
        <v>0.14896574068019963</v>
      </c>
      <c r="I41" s="10">
        <v>0.30127772368092853</v>
      </c>
      <c r="J41" s="10">
        <v>0.25898928284503597</v>
      </c>
      <c r="K41" s="10">
        <v>0.52667333983163522</v>
      </c>
      <c r="L41" s="15">
        <v>0.80041954081336053</v>
      </c>
      <c r="M41" s="10">
        <v>7.8661335853952741E-2</v>
      </c>
      <c r="N41" s="10">
        <v>0.72057052226955465</v>
      </c>
      <c r="O41" s="10">
        <v>0.68183901706340877</v>
      </c>
      <c r="P41" s="10">
        <v>0.60277194733622874</v>
      </c>
      <c r="Q41" s="10">
        <v>0.5856659207184276</v>
      </c>
    </row>
    <row r="42" spans="2:17" x14ac:dyDescent="0.5">
      <c r="B42" s="10">
        <v>0.83082020299627857</v>
      </c>
      <c r="C42" s="10">
        <v>0.87507301613250221</v>
      </c>
      <c r="D42" s="14">
        <v>9.8062394014042376E-2</v>
      </c>
      <c r="E42" s="14">
        <v>0.33582875251083633</v>
      </c>
      <c r="F42" s="14">
        <v>0.28814599701154542</v>
      </c>
      <c r="G42" s="10">
        <v>0.14016553845738056</v>
      </c>
      <c r="H42" s="10">
        <v>0.21866333044280495</v>
      </c>
      <c r="I42" s="10">
        <v>0.78815359494171622</v>
      </c>
      <c r="J42" s="10">
        <v>0.33945978120878495</v>
      </c>
      <c r="K42" s="10">
        <v>0.75117424839451474</v>
      </c>
      <c r="L42" s="15">
        <v>0.89227094044815924</v>
      </c>
      <c r="M42" s="10">
        <v>0.68010255306551493</v>
      </c>
      <c r="N42" s="10">
        <v>0.68235134105202544</v>
      </c>
      <c r="O42" s="10">
        <v>0.76274295426943794</v>
      </c>
      <c r="P42" s="10">
        <v>0.16945397319838151</v>
      </c>
      <c r="Q42" s="10">
        <v>0.27303490148971132</v>
      </c>
    </row>
    <row r="43" spans="2:17" x14ac:dyDescent="0.5">
      <c r="B43" s="10">
        <v>0.31156176983457784</v>
      </c>
      <c r="C43" s="10">
        <v>0.89104954774141998</v>
      </c>
      <c r="D43" s="14">
        <v>0.19135135485029764</v>
      </c>
      <c r="E43" s="14">
        <v>8.0828175512736244E-2</v>
      </c>
      <c r="F43" s="14">
        <v>0.49695042124613131</v>
      </c>
      <c r="G43" s="10">
        <v>0.69700823372147536</v>
      </c>
      <c r="H43" s="10">
        <v>0.33051879241892479</v>
      </c>
      <c r="I43" s="10">
        <v>6.9874592456398377E-2</v>
      </c>
      <c r="J43" s="10">
        <v>3.4001190361864886E-2</v>
      </c>
      <c r="K43" s="10">
        <v>0.43648655010261006</v>
      </c>
      <c r="L43" s="15">
        <v>0.82084473089790788</v>
      </c>
      <c r="M43" s="10">
        <v>0.69088043167218416</v>
      </c>
      <c r="N43" s="10">
        <v>0.51332929239781167</v>
      </c>
      <c r="O43" s="10">
        <v>0.82674443245203744</v>
      </c>
      <c r="P43" s="10">
        <v>0.8706996079474898</v>
      </c>
      <c r="Q43" s="10">
        <v>8.4383735742211918E-2</v>
      </c>
    </row>
    <row r="44" spans="2:17" x14ac:dyDescent="0.5">
      <c r="B44" s="10">
        <v>0.56895417912775503</v>
      </c>
      <c r="C44" s="10">
        <v>0.43969426129205175</v>
      </c>
      <c r="D44" s="14">
        <v>0.42621666160920957</v>
      </c>
      <c r="E44" s="14">
        <v>0.93969568076142096</v>
      </c>
      <c r="F44" s="14">
        <v>0.36059675856083562</v>
      </c>
      <c r="G44" s="10">
        <v>0.83402250167852476</v>
      </c>
      <c r="H44" s="10">
        <v>0.73786905567355987</v>
      </c>
      <c r="I44" s="10">
        <v>0.38999303877988645</v>
      </c>
      <c r="J44" s="10">
        <v>0.93203509143820917</v>
      </c>
      <c r="K44" s="10">
        <v>0.59723852816691281</v>
      </c>
      <c r="L44" s="15">
        <v>0.56532971736070259</v>
      </c>
      <c r="M44" s="10">
        <v>0.46010242490508269</v>
      </c>
      <c r="N44" s="10">
        <v>0.48046718406346262</v>
      </c>
      <c r="O44" s="10">
        <v>0.96104474806027107</v>
      </c>
      <c r="P44" s="10">
        <v>0.81950232618522723</v>
      </c>
      <c r="Q44" s="10">
        <v>0.45995329960390707</v>
      </c>
    </row>
    <row r="45" spans="2:17" x14ac:dyDescent="0.5">
      <c r="B45" s="10">
        <v>0.79057785535748781</v>
      </c>
      <c r="C45" s="10">
        <v>0.39702805145382492</v>
      </c>
      <c r="D45" s="14">
        <v>0.2298711409709453</v>
      </c>
      <c r="E45" s="14">
        <v>0.76212741777861237</v>
      </c>
      <c r="F45" s="14">
        <v>0.47161106834110633</v>
      </c>
      <c r="G45" s="10">
        <v>0.7878751011390579</v>
      </c>
      <c r="H45" s="10">
        <v>0.87192833915219925</v>
      </c>
      <c r="I45" s="10">
        <v>0.87353888928571077</v>
      </c>
      <c r="J45" s="10">
        <v>2.1526522593903419E-2</v>
      </c>
      <c r="K45" s="10">
        <v>0.84124983571071299</v>
      </c>
      <c r="L45" s="15">
        <v>0.72950636406878133</v>
      </c>
      <c r="M45" s="10">
        <v>0.53634010163096435</v>
      </c>
      <c r="N45" s="10">
        <v>0.12109554516230769</v>
      </c>
      <c r="O45" s="10">
        <v>0.12988687733667592</v>
      </c>
      <c r="P45" s="10">
        <v>0.92260014779309563</v>
      </c>
      <c r="Q45" s="10">
        <v>2.4499830469785211E-2</v>
      </c>
    </row>
    <row r="46" spans="2:17" x14ac:dyDescent="0.5">
      <c r="B46" s="10">
        <v>0.90836618760861687</v>
      </c>
      <c r="C46" s="10">
        <v>9.0520293085027959E-2</v>
      </c>
      <c r="D46" s="14">
        <v>0.14782048092022482</v>
      </c>
      <c r="E46" s="14">
        <v>0.63340948015202336</v>
      </c>
      <c r="F46" s="14">
        <v>0.93251043922463506</v>
      </c>
      <c r="G46" s="10">
        <v>0.40727461799831244</v>
      </c>
      <c r="H46" s="10">
        <v>0.99581910318311451</v>
      </c>
      <c r="I46" s="10">
        <v>0.31877284258309313</v>
      </c>
      <c r="J46" s="10">
        <v>0.10301439893254738</v>
      </c>
      <c r="K46" s="10">
        <v>0.9679593795126229</v>
      </c>
      <c r="L46" s="15">
        <v>0.63441298145610414</v>
      </c>
      <c r="M46" s="10">
        <v>0.33648198639861349</v>
      </c>
      <c r="N46" s="10">
        <v>0.48379951156116352</v>
      </c>
      <c r="O46" s="10">
        <v>0.25635155029703749</v>
      </c>
      <c r="P46" s="10">
        <v>0.32578990212552855</v>
      </c>
      <c r="Q46" s="10">
        <v>9.6925708291970558E-2</v>
      </c>
    </row>
    <row r="47" spans="2:17" x14ac:dyDescent="0.5">
      <c r="B47" s="10">
        <v>0.60428462917422987</v>
      </c>
      <c r="C47" s="10">
        <v>0.83452361361750249</v>
      </c>
      <c r="D47" s="14">
        <v>0.2561810709481398</v>
      </c>
      <c r="E47" s="14">
        <v>0.48878823841936292</v>
      </c>
      <c r="F47" s="14">
        <v>0.91568918688116696</v>
      </c>
      <c r="G47" s="10">
        <v>0.4120159694994483</v>
      </c>
      <c r="H47" s="10">
        <v>0.84136378619697094</v>
      </c>
      <c r="I47" s="10">
        <v>0.77913645212166927</v>
      </c>
      <c r="J47" s="10">
        <v>0.90476500035915652</v>
      </c>
      <c r="K47" s="10">
        <v>0.25059928497278894</v>
      </c>
      <c r="L47" s="15">
        <v>0.16694448884840796</v>
      </c>
      <c r="M47" s="10">
        <v>0.97121666153922637</v>
      </c>
      <c r="N47" s="10">
        <v>0.15627928398986768</v>
      </c>
      <c r="O47" s="10">
        <v>0.43815668417986431</v>
      </c>
      <c r="P47" s="10">
        <v>0.25166046198209724</v>
      </c>
      <c r="Q47" s="10">
        <v>0.66752746245988348</v>
      </c>
    </row>
    <row r="48" spans="2:17" x14ac:dyDescent="0.5">
      <c r="B48" s="10">
        <v>0.70534100242732367</v>
      </c>
      <c r="C48" s="10">
        <v>0.67269183882236794</v>
      </c>
      <c r="D48" s="14">
        <v>0.59151467730111595</v>
      </c>
      <c r="E48" s="14">
        <v>0.36920429951079115</v>
      </c>
      <c r="F48" s="14">
        <v>0.29144548517398849</v>
      </c>
      <c r="G48" s="10">
        <v>0.67434436300052458</v>
      </c>
      <c r="H48" s="10">
        <v>0.9222810236953265</v>
      </c>
      <c r="I48" s="10">
        <v>0.58603852719652938</v>
      </c>
      <c r="J48" s="10">
        <v>0.80329014117873321</v>
      </c>
      <c r="K48" s="10">
        <v>0.49978172690811729</v>
      </c>
      <c r="L48" s="15">
        <v>0.41964023539486917</v>
      </c>
      <c r="M48" s="10">
        <v>0.80887215789858846</v>
      </c>
      <c r="N48" s="10">
        <v>0.1769374359125202</v>
      </c>
      <c r="O48" s="10">
        <v>0.5582501673285627</v>
      </c>
      <c r="P48" s="10">
        <v>0.64987539980975328</v>
      </c>
      <c r="Q48" s="10">
        <v>0.38921017273360103</v>
      </c>
    </row>
    <row r="49" spans="2:17" x14ac:dyDescent="0.5">
      <c r="B49" s="10">
        <v>0.91964106078446251</v>
      </c>
      <c r="C49" s="10">
        <v>0.65204710894542384</v>
      </c>
      <c r="D49" s="14">
        <v>0.55349372400240182</v>
      </c>
      <c r="E49" s="14">
        <v>0.34339804712700861</v>
      </c>
      <c r="F49" s="14">
        <v>1.5524475488581935E-2</v>
      </c>
      <c r="G49" s="10">
        <v>0.95313751140850178</v>
      </c>
      <c r="H49" s="10">
        <v>0.5364552963070166</v>
      </c>
      <c r="I49" s="10">
        <v>0.4360972619527741</v>
      </c>
      <c r="J49" s="10">
        <v>0.96126849709764817</v>
      </c>
      <c r="K49" s="10">
        <v>0.34884006681144442</v>
      </c>
      <c r="L49" s="15">
        <v>0.48354832364017586</v>
      </c>
      <c r="M49" s="10">
        <v>0.62429933239300794</v>
      </c>
      <c r="N49" s="10">
        <v>0.81391681622390721</v>
      </c>
      <c r="O49" s="10">
        <v>0.30782128650482488</v>
      </c>
      <c r="P49" s="10">
        <v>0.10272579216491917</v>
      </c>
      <c r="Q49" s="10">
        <v>0.86627089033762239</v>
      </c>
    </row>
    <row r="50" spans="2:17" x14ac:dyDescent="0.5">
      <c r="B50" s="10">
        <v>0.80487204685439817</v>
      </c>
      <c r="C50" s="10">
        <v>0.524966584340401</v>
      </c>
      <c r="D50" s="14">
        <v>0.82676218340872953</v>
      </c>
      <c r="E50" s="14">
        <v>0.71688575075232741</v>
      </c>
      <c r="F50" s="14">
        <v>0.77183620382082108</v>
      </c>
      <c r="G50" s="10">
        <v>0.45871423144199253</v>
      </c>
      <c r="H50" s="10">
        <v>0.30351561202349764</v>
      </c>
      <c r="I50" s="10">
        <v>1.0799351188801598E-3</v>
      </c>
      <c r="J50" s="10">
        <v>9.347639161772392E-2</v>
      </c>
      <c r="K50" s="10">
        <v>0.37812130872229432</v>
      </c>
      <c r="L50" s="15">
        <v>0.8993872327039325</v>
      </c>
      <c r="M50" s="10">
        <v>0.49700216274382236</v>
      </c>
      <c r="N50" s="10">
        <v>0.44068668492721219</v>
      </c>
      <c r="O50" s="10">
        <v>0.40355503525406</v>
      </c>
      <c r="P50" s="10">
        <v>0.86090649960193155</v>
      </c>
      <c r="Q50" s="10">
        <v>0.41062101407430251</v>
      </c>
    </row>
    <row r="51" spans="2:17" x14ac:dyDescent="0.5">
      <c r="B51" s="10">
        <v>0.53944982050811086</v>
      </c>
      <c r="C51" s="10">
        <v>0.37043251172956193</v>
      </c>
      <c r="D51" s="14">
        <v>0.44758948691747058</v>
      </c>
      <c r="E51" s="14">
        <v>0.37658831068176735</v>
      </c>
      <c r="F51" s="14">
        <v>0.42626234502583205</v>
      </c>
      <c r="G51" s="10">
        <v>0.98676741913624388</v>
      </c>
      <c r="H51" s="10">
        <v>0.18107538589640915</v>
      </c>
      <c r="I51" s="10">
        <v>0.29514322199183352</v>
      </c>
      <c r="J51" s="10">
        <v>0.15302422887541134</v>
      </c>
      <c r="K51" s="10">
        <v>0.36364618021436979</v>
      </c>
      <c r="L51" s="15">
        <v>0.19231190594943604</v>
      </c>
      <c r="M51" s="10">
        <v>0.43691667090527209</v>
      </c>
      <c r="N51" s="10">
        <v>0.58224914545318285</v>
      </c>
      <c r="O51" s="10">
        <v>0.81865258904874438</v>
      </c>
      <c r="P51" s="10">
        <v>5.2739990642291512E-3</v>
      </c>
      <c r="Q51" s="10">
        <v>0.16668157285945151</v>
      </c>
    </row>
    <row r="52" spans="2:17" x14ac:dyDescent="0.5">
      <c r="B52" s="10">
        <v>0.17550567404104811</v>
      </c>
      <c r="C52" s="10">
        <v>0.74200055072100302</v>
      </c>
      <c r="D52" s="14">
        <v>0.87728321951613286</v>
      </c>
      <c r="E52" s="14">
        <v>0.26725618779794047</v>
      </c>
      <c r="F52" s="14">
        <v>0.58399419974608779</v>
      </c>
      <c r="G52" s="10">
        <v>0.23130235960502477</v>
      </c>
      <c r="H52" s="10">
        <v>0.90987263720283473</v>
      </c>
      <c r="I52" s="10">
        <v>0.8879044676369543</v>
      </c>
      <c r="J52" s="10">
        <v>3.8702440184886777E-2</v>
      </c>
      <c r="K52" s="10">
        <v>0.98792138731021029</v>
      </c>
      <c r="L52" s="15">
        <v>8.8542528836641654E-2</v>
      </c>
      <c r="M52" s="10">
        <v>0.80868712429215861</v>
      </c>
      <c r="N52" s="10">
        <v>0.56644246989186398</v>
      </c>
      <c r="O52" s="10">
        <v>0.10357710765693651</v>
      </c>
      <c r="P52" s="10">
        <v>0.47253129035918029</v>
      </c>
      <c r="Q52" s="10">
        <v>0.39292113908095438</v>
      </c>
    </row>
    <row r="53" spans="2:17" x14ac:dyDescent="0.5">
      <c r="B53" s="10">
        <v>0.48323704925102806</v>
      </c>
      <c r="C53" s="10">
        <v>5.6480766397585924E-2</v>
      </c>
      <c r="D53" s="14">
        <v>0.89247279649978162</v>
      </c>
      <c r="E53" s="14">
        <v>0.22773796059545592</v>
      </c>
      <c r="F53" s="14">
        <v>0.6914680420582453</v>
      </c>
      <c r="G53" s="10">
        <v>0.57272264362253034</v>
      </c>
      <c r="H53" s="10">
        <v>0.58393936110887967</v>
      </c>
      <c r="I53" s="10">
        <v>0.39722331324067817</v>
      </c>
      <c r="J53" s="10">
        <v>0.23534409522611011</v>
      </c>
      <c r="K53" s="10">
        <v>0.15654452363570792</v>
      </c>
      <c r="L53" s="15">
        <v>0.54936153514079811</v>
      </c>
      <c r="M53" s="10">
        <v>4.4592657860634155E-2</v>
      </c>
      <c r="N53" s="10">
        <v>0.13446013670644485</v>
      </c>
      <c r="O53" s="10">
        <v>0.39929337446892843</v>
      </c>
      <c r="P53" s="10">
        <v>0.96119005981340178</v>
      </c>
      <c r="Q53" s="10">
        <v>0.10679682378870048</v>
      </c>
    </row>
    <row r="54" spans="2:17" x14ac:dyDescent="0.5">
      <c r="B54" s="10">
        <v>0.90992585906292978</v>
      </c>
      <c r="C54" s="10">
        <v>0.89002364960458991</v>
      </c>
      <c r="D54" s="14">
        <v>0.1898391130908168</v>
      </c>
      <c r="E54" s="14">
        <v>0.62079935658373775</v>
      </c>
      <c r="F54" s="14">
        <v>0.66962724236758575</v>
      </c>
      <c r="G54" s="10">
        <v>0.15044708285366415</v>
      </c>
      <c r="H54" s="10">
        <v>0.97601156325598915</v>
      </c>
      <c r="I54" s="10">
        <v>0.21619594173361212</v>
      </c>
      <c r="J54" s="10">
        <v>0.90444893424339767</v>
      </c>
      <c r="K54" s="10">
        <v>0.38204125246394316</v>
      </c>
      <c r="L54" s="15">
        <v>0.44272298058762805</v>
      </c>
      <c r="M54" s="10">
        <v>0.87182707202762355</v>
      </c>
      <c r="N54" s="10">
        <v>0.12421947664748956</v>
      </c>
      <c r="O54" s="10">
        <v>0.79461841013201329</v>
      </c>
      <c r="P54" s="10">
        <v>0.65167972547138442</v>
      </c>
      <c r="Q54" s="10">
        <v>0.11023972552285022</v>
      </c>
    </row>
    <row r="55" spans="2:17" x14ac:dyDescent="0.5">
      <c r="B55" s="10">
        <v>0.77681306083468638</v>
      </c>
      <c r="C55" s="10">
        <v>0.30953720424183473</v>
      </c>
      <c r="D55" s="14">
        <v>0.56589391802282396</v>
      </c>
      <c r="E55" s="14">
        <v>0.78956797111834764</v>
      </c>
      <c r="F55" s="14">
        <v>0.62325196224610124</v>
      </c>
      <c r="G55" s="10">
        <v>0.20972690422871754</v>
      </c>
      <c r="H55" s="10">
        <v>0.59145385665556494</v>
      </c>
      <c r="I55" s="10">
        <v>0.68771613208810578</v>
      </c>
      <c r="J55" s="10">
        <v>0.1610040217625448</v>
      </c>
      <c r="K55" s="10">
        <v>0.63352117700324406</v>
      </c>
      <c r="L55" s="15">
        <v>0.19073462770052796</v>
      </c>
      <c r="M55" s="10">
        <v>0.177642238425197</v>
      </c>
      <c r="N55" s="10">
        <v>0.15017068572643866</v>
      </c>
      <c r="O55" s="10">
        <v>0.76777659477124427</v>
      </c>
      <c r="P55" s="10">
        <v>0.4701038164162199</v>
      </c>
      <c r="Q55" s="10">
        <v>0.41043258512035252</v>
      </c>
    </row>
    <row r="56" spans="2:17" x14ac:dyDescent="0.5">
      <c r="B56" s="10">
        <v>0.56457722959923728</v>
      </c>
      <c r="C56" s="10">
        <v>0.96390023467171293</v>
      </c>
      <c r="D56" s="14">
        <v>0.23073185252258388</v>
      </c>
      <c r="E56" s="14">
        <v>0.40143820145890174</v>
      </c>
      <c r="F56" s="14">
        <v>0.29709404322210364</v>
      </c>
      <c r="G56" s="10">
        <v>0.61028850585149352</v>
      </c>
      <c r="H56" s="10">
        <v>0.9495355845784732</v>
      </c>
      <c r="I56" s="10">
        <v>0.72378971330385977</v>
      </c>
      <c r="J56" s="10">
        <v>0.67873739659393628</v>
      </c>
      <c r="K56" s="10">
        <v>0.48408636556980777</v>
      </c>
      <c r="L56" s="15">
        <v>0.62750904406594188</v>
      </c>
      <c r="M56" s="10">
        <v>0.51502309494239262</v>
      </c>
      <c r="N56" s="10">
        <v>0.80602334928805996</v>
      </c>
      <c r="O56" s="10">
        <v>0.90582968225555427</v>
      </c>
      <c r="P56" s="10">
        <v>0.43395793496699486</v>
      </c>
      <c r="Q56" s="10">
        <v>0.51822319818300788</v>
      </c>
    </row>
    <row r="57" spans="2:17" x14ac:dyDescent="0.5">
      <c r="B57" s="10">
        <v>0.60749558013125449</v>
      </c>
      <c r="C57" s="10">
        <v>5.4513929065210576E-2</v>
      </c>
      <c r="D57" s="14">
        <v>0.7744971262083693</v>
      </c>
      <c r="E57" s="14">
        <v>0.46631234296366841</v>
      </c>
      <c r="F57" s="14">
        <v>0.73332967887694966</v>
      </c>
      <c r="G57" s="10">
        <v>0.95482857079802419</v>
      </c>
      <c r="H57" s="10">
        <v>0.94113702683932132</v>
      </c>
      <c r="I57" s="10">
        <v>0.51645770229928889</v>
      </c>
      <c r="J57" s="10">
        <v>0.10074730088146744</v>
      </c>
      <c r="K57" s="10">
        <v>7.3786869551692114E-2</v>
      </c>
      <c r="L57" s="15">
        <v>0.76875567658058941</v>
      </c>
      <c r="M57" s="10">
        <v>0.9392225629661759</v>
      </c>
      <c r="N57" s="10">
        <v>0.97075193033635743</v>
      </c>
      <c r="O57" s="10">
        <v>0.39977327908732985</v>
      </c>
      <c r="P57" s="10">
        <v>0.63646398942360349</v>
      </c>
      <c r="Q57" s="10">
        <v>0.82312912971346308</v>
      </c>
    </row>
    <row r="58" spans="2:17" x14ac:dyDescent="0.5">
      <c r="B58" s="10">
        <v>0.26539713607659454</v>
      </c>
      <c r="C58" s="10">
        <v>0.23439488606244474</v>
      </c>
      <c r="D58" s="14">
        <v>0.47239690365488851</v>
      </c>
      <c r="E58" s="14">
        <v>0.92961323394228046</v>
      </c>
      <c r="F58" s="14">
        <v>0.21514790798285777</v>
      </c>
      <c r="G58" s="10">
        <v>0.35110878448635141</v>
      </c>
      <c r="H58" s="10">
        <v>0.88372544311846735</v>
      </c>
      <c r="I58" s="10">
        <v>0.34997404994879527</v>
      </c>
      <c r="J58" s="10">
        <v>0.24898177650032438</v>
      </c>
      <c r="K58" s="10">
        <v>0.58288697765142938</v>
      </c>
      <c r="L58" s="15">
        <v>0.55887614725060075</v>
      </c>
      <c r="M58" s="10">
        <v>0.2105391051952159</v>
      </c>
      <c r="N58" s="10">
        <v>9.2357725840605864E-2</v>
      </c>
      <c r="O58" s="10">
        <v>0.86324027062833353</v>
      </c>
      <c r="P58" s="10">
        <v>0.54670785685613321</v>
      </c>
      <c r="Q58" s="10">
        <v>0.66573116895879747</v>
      </c>
    </row>
    <row r="59" spans="2:17" x14ac:dyDescent="0.5">
      <c r="B59" s="10">
        <v>0.68996803015970198</v>
      </c>
      <c r="C59" s="10">
        <v>0.16569834772505665</v>
      </c>
      <c r="D59" s="14">
        <v>0.1110906306940036</v>
      </c>
      <c r="E59" s="14">
        <v>0.54553428121463554</v>
      </c>
      <c r="F59" s="14">
        <v>0.54079561971937173</v>
      </c>
      <c r="G59" s="10">
        <v>0.68665303771504904</v>
      </c>
      <c r="H59" s="10">
        <v>0.96003057662621571</v>
      </c>
      <c r="I59" s="10">
        <v>0.40585768900850017</v>
      </c>
      <c r="J59" s="10">
        <v>0.80666473609348621</v>
      </c>
      <c r="K59" s="10">
        <v>0.48144926740993932</v>
      </c>
      <c r="L59" s="15">
        <v>0.43294412244776215</v>
      </c>
      <c r="M59" s="10">
        <v>0.41381025436024466</v>
      </c>
      <c r="N59" s="10">
        <v>0.9934578988207603</v>
      </c>
      <c r="O59" s="10">
        <v>0.45652717950768107</v>
      </c>
      <c r="P59" s="10">
        <v>0.77112918251210605</v>
      </c>
      <c r="Q59" s="10">
        <v>0.78517823133563347</v>
      </c>
    </row>
    <row r="60" spans="2:17" x14ac:dyDescent="0.5">
      <c r="B60" s="10">
        <v>0.39483595281728107</v>
      </c>
      <c r="C60" s="10">
        <v>0.36040801198423478</v>
      </c>
      <c r="D60" s="14">
        <v>0.8758717113659511</v>
      </c>
      <c r="E60" s="14">
        <v>0.53815199963116478</v>
      </c>
      <c r="F60" s="14">
        <v>0.22433622525352082</v>
      </c>
      <c r="G60" s="10">
        <v>0.53666496925721852</v>
      </c>
      <c r="H60" s="10">
        <v>0.71837598345494325</v>
      </c>
      <c r="I60" s="10">
        <v>0.34310873540705633</v>
      </c>
      <c r="J60" s="10">
        <v>0.67707839978161743</v>
      </c>
      <c r="K60" s="10">
        <v>0.3220101695082318</v>
      </c>
      <c r="L60" s="15">
        <v>0.47708701697258116</v>
      </c>
      <c r="M60" s="10">
        <v>4.7060809947854887E-2</v>
      </c>
      <c r="N60" s="10">
        <v>0.92506853102191133</v>
      </c>
      <c r="O60" s="10">
        <v>9.3715838288881415E-2</v>
      </c>
      <c r="P60" s="10">
        <v>0.31336207039412312</v>
      </c>
      <c r="Q60" s="10">
        <v>0.69256118695208135</v>
      </c>
    </row>
    <row r="61" spans="2:17" x14ac:dyDescent="0.5">
      <c r="B61" s="10">
        <v>0.77711016284973056</v>
      </c>
      <c r="C61" s="10">
        <v>0.9161530532643154</v>
      </c>
      <c r="D61" s="14">
        <v>0.64951233675593212</v>
      </c>
      <c r="E61" s="14">
        <v>0.95864658033407224</v>
      </c>
      <c r="F61" s="14">
        <v>0.38464413073013493</v>
      </c>
      <c r="G61" s="10">
        <v>0.87217958944620899</v>
      </c>
      <c r="H61" s="10">
        <v>1.0517989650850434E-2</v>
      </c>
      <c r="I61" s="10">
        <v>0.74393756169406222</v>
      </c>
      <c r="J61" s="10">
        <v>0.35884022998895237</v>
      </c>
      <c r="K61" s="10">
        <v>0.903279168676697</v>
      </c>
      <c r="L61" s="15">
        <v>2.8170070763885668E-2</v>
      </c>
      <c r="M61" s="10">
        <v>0.57268990281254806</v>
      </c>
      <c r="N61" s="10">
        <v>0.55747931067877587</v>
      </c>
      <c r="O61" s="10">
        <v>0.11858428603985494</v>
      </c>
      <c r="P61" s="10">
        <v>0.69071523598110085</v>
      </c>
      <c r="Q61" s="10">
        <v>0.14147203183124324</v>
      </c>
    </row>
    <row r="62" spans="2:17" x14ac:dyDescent="0.5">
      <c r="B62" s="10">
        <v>0.24783286402579652</v>
      </c>
      <c r="C62" s="10">
        <v>0.26421926497419562</v>
      </c>
      <c r="D62" s="14">
        <v>0.14527396958416294</v>
      </c>
      <c r="E62" s="14">
        <v>0.97330524776462113</v>
      </c>
      <c r="F62" s="14">
        <v>0.31245800728000805</v>
      </c>
      <c r="G62" s="10">
        <v>0.33223059246972819</v>
      </c>
      <c r="H62" s="10">
        <v>0.32911049463411812</v>
      </c>
      <c r="I62" s="10">
        <v>0.84083732512625708</v>
      </c>
      <c r="J62" s="10">
        <v>0.26072925498515942</v>
      </c>
      <c r="K62" s="10">
        <v>0.609383004096679</v>
      </c>
      <c r="L62" s="15">
        <v>0.52878532054015004</v>
      </c>
      <c r="M62" s="10">
        <v>0.93630878556625463</v>
      </c>
      <c r="N62" s="10">
        <v>0.15831668192759762</v>
      </c>
      <c r="O62" s="10">
        <v>0.77981307126862243</v>
      </c>
      <c r="P62" s="10">
        <v>0.95636140147941817</v>
      </c>
      <c r="Q62" s="10">
        <v>0.41387131813937028</v>
      </c>
    </row>
    <row r="63" spans="2:17" x14ac:dyDescent="0.5">
      <c r="B63" s="10">
        <v>0.34717823758036781</v>
      </c>
      <c r="C63" s="10">
        <v>0.49632672769553943</v>
      </c>
      <c r="D63" s="14">
        <v>0.45133011993754568</v>
      </c>
      <c r="E63" s="14">
        <v>0.92909825895051346</v>
      </c>
      <c r="F63" s="14">
        <v>0.45233943127588105</v>
      </c>
      <c r="G63" s="10">
        <v>0.70046193771602439</v>
      </c>
      <c r="H63" s="10">
        <v>0.9129481570338982</v>
      </c>
      <c r="I63" s="10">
        <v>0.49245206855892243</v>
      </c>
      <c r="J63" s="10">
        <v>0.70001593063083067</v>
      </c>
      <c r="K63" s="10">
        <v>1.3395853323401763E-2</v>
      </c>
      <c r="L63" s="15">
        <v>0.801453926914655</v>
      </c>
      <c r="M63" s="10">
        <v>0.65186383655571345</v>
      </c>
      <c r="N63" s="10">
        <v>0.75123462276471109</v>
      </c>
      <c r="O63" s="10">
        <v>0.20551412905383315</v>
      </c>
      <c r="P63" s="10">
        <v>0.24731842076793287</v>
      </c>
      <c r="Q63" s="10">
        <v>0.78680318150113338</v>
      </c>
    </row>
    <row r="64" spans="2:17" x14ac:dyDescent="0.5">
      <c r="B64" s="10">
        <v>0.75972557116561745</v>
      </c>
      <c r="C64" s="10">
        <v>0.76374667042511946</v>
      </c>
      <c r="D64" s="14">
        <v>0.74884022164028519</v>
      </c>
      <c r="E64" s="14">
        <v>0.95436492730058697</v>
      </c>
      <c r="F64" s="14">
        <v>0.42815265079565412</v>
      </c>
      <c r="G64" s="10">
        <v>0.67939687246121427</v>
      </c>
      <c r="H64" s="10">
        <v>0.96007246254696099</v>
      </c>
      <c r="I64" s="10">
        <v>0.57392567654352256</v>
      </c>
      <c r="J64" s="10">
        <v>0.71290484032480506</v>
      </c>
      <c r="K64" s="10">
        <v>0.53310070483156169</v>
      </c>
      <c r="L64" s="15">
        <v>0.35612842609201634</v>
      </c>
      <c r="M64" s="10">
        <v>0.45425817177928618</v>
      </c>
      <c r="N64" s="10">
        <v>0.12272641700979503</v>
      </c>
      <c r="O64" s="10">
        <v>0.27601361765581878</v>
      </c>
      <c r="P64" s="10">
        <v>0.89140471885520522</v>
      </c>
      <c r="Q64" s="10">
        <v>0.3707477617670718</v>
      </c>
    </row>
    <row r="65" spans="2:17" x14ac:dyDescent="0.5">
      <c r="B65" s="10">
        <v>6.1818098324109005E-3</v>
      </c>
      <c r="C65" s="10">
        <v>2.1782678910233777E-2</v>
      </c>
      <c r="D65" s="14">
        <v>0.35128343956072072</v>
      </c>
      <c r="E65" s="14">
        <v>0.24177124391900606</v>
      </c>
      <c r="F65" s="14">
        <v>0.69737610246988435</v>
      </c>
      <c r="G65" s="10">
        <v>0.76705063203633483</v>
      </c>
      <c r="H65" s="10">
        <v>0.58052146316051711</v>
      </c>
      <c r="I65" s="10">
        <v>0.59581837195579834</v>
      </c>
      <c r="J65" s="10">
        <v>0.15313344022850295</v>
      </c>
      <c r="K65" s="10">
        <v>0.9413704023530256</v>
      </c>
      <c r="L65" s="15">
        <v>0.34645755134343181</v>
      </c>
      <c r="M65" s="10">
        <v>0.23104146481902221</v>
      </c>
      <c r="N65" s="10">
        <v>0.51352710616119479</v>
      </c>
      <c r="O65" s="10">
        <v>0.17111300652754591</v>
      </c>
      <c r="P65" s="10">
        <v>0.55251088356452449</v>
      </c>
      <c r="Q65" s="10">
        <v>0.24544283443706671</v>
      </c>
    </row>
    <row r="66" spans="2:17" x14ac:dyDescent="0.5">
      <c r="B66" s="10">
        <v>0.58127193810462341</v>
      </c>
      <c r="C66" s="10">
        <v>0.80010302883798334</v>
      </c>
      <c r="D66" s="14">
        <v>0.9975536559124889</v>
      </c>
      <c r="E66" s="14">
        <v>0.66338793658638817</v>
      </c>
      <c r="F66" s="14">
        <v>0.86333246860297308</v>
      </c>
      <c r="G66" s="10">
        <v>0.35032959110313033</v>
      </c>
      <c r="H66" s="10">
        <v>0.68834686002198175</v>
      </c>
      <c r="I66" s="10">
        <v>0.43547698802298318</v>
      </c>
      <c r="J66" s="10">
        <v>0.85540846429072914</v>
      </c>
      <c r="K66" s="10">
        <v>0.35005217442833669</v>
      </c>
      <c r="L66" s="15">
        <v>0.90139697970443233</v>
      </c>
      <c r="M66" s="10">
        <v>0.82796362395918277</v>
      </c>
      <c r="N66" s="10">
        <v>0.40258864348175827</v>
      </c>
      <c r="O66" s="10">
        <v>0.82213080807864269</v>
      </c>
      <c r="P66" s="10">
        <v>0.7187073835614346</v>
      </c>
      <c r="Q66" s="10">
        <v>0.25076610662228127</v>
      </c>
    </row>
    <row r="67" spans="2:17" x14ac:dyDescent="0.5">
      <c r="B67" s="10">
        <v>0.16151423003226295</v>
      </c>
      <c r="C67" s="10">
        <v>0.55144289241783184</v>
      </c>
      <c r="D67" s="14">
        <v>0.79723712631892441</v>
      </c>
      <c r="E67" s="14">
        <v>0.82474626866088752</v>
      </c>
      <c r="F67" s="14">
        <v>0.61116561983957851</v>
      </c>
      <c r="G67" s="10">
        <v>0.85608215965178847</v>
      </c>
      <c r="H67" s="10">
        <v>0.32509275853627839</v>
      </c>
      <c r="I67" s="10">
        <v>0.62870117371322465</v>
      </c>
      <c r="J67" s="10">
        <v>0.14062267231884196</v>
      </c>
      <c r="K67" s="10">
        <v>0.17433642431541863</v>
      </c>
      <c r="L67" s="15">
        <v>0.96842129671411126</v>
      </c>
      <c r="M67" s="10">
        <v>9.2545930657474962E-2</v>
      </c>
      <c r="N67" s="10">
        <v>0.76373863991057789</v>
      </c>
      <c r="O67" s="10">
        <v>0.19681708600363934</v>
      </c>
      <c r="P67" s="10">
        <v>0.37045808738713415</v>
      </c>
      <c r="Q67" s="10">
        <v>0.35349827594771099</v>
      </c>
    </row>
    <row r="68" spans="2:17" x14ac:dyDescent="0.5">
      <c r="B68" s="10">
        <v>0.97232001500791054</v>
      </c>
      <c r="C68" s="10">
        <v>0.75253373818882174</v>
      </c>
      <c r="D68" s="14">
        <v>2.4568438271542981E-2</v>
      </c>
      <c r="E68" s="14">
        <v>0.32700028495185873</v>
      </c>
      <c r="F68" s="14">
        <v>0.39411305469927227</v>
      </c>
      <c r="G68" s="10">
        <v>0.40609135724219686</v>
      </c>
      <c r="H68" s="10">
        <v>0.91276247857990089</v>
      </c>
      <c r="I68" s="10">
        <v>0.27222661030951301</v>
      </c>
      <c r="J68" s="10">
        <v>0.65256345429024254</v>
      </c>
      <c r="K68" s="10">
        <v>0.18424565862969611</v>
      </c>
      <c r="L68" s="15">
        <v>0.76753918366364315</v>
      </c>
      <c r="M68" s="10">
        <v>0.96128118208494318</v>
      </c>
      <c r="N68" s="10">
        <v>0.61758606807144822</v>
      </c>
      <c r="O68" s="10">
        <v>0.52096641392985332</v>
      </c>
      <c r="P68" s="10">
        <v>0.49017378000729339</v>
      </c>
      <c r="Q68" s="10">
        <v>0.70848785111063917</v>
      </c>
    </row>
    <row r="69" spans="2:17" x14ac:dyDescent="0.5">
      <c r="B69" s="10">
        <v>0.96035602399163444</v>
      </c>
      <c r="C69" s="10">
        <v>0.7778241725088757</v>
      </c>
      <c r="D69" s="14">
        <v>0.36012405501097522</v>
      </c>
      <c r="E69" s="14">
        <v>0.53149087052013932</v>
      </c>
      <c r="F69" s="14">
        <v>0.83612744600493749</v>
      </c>
      <c r="G69" s="10">
        <v>0.93731603438104205</v>
      </c>
      <c r="H69" s="10">
        <v>0.67293847079318958</v>
      </c>
      <c r="I69" s="10">
        <v>7.2880086129166077E-2</v>
      </c>
      <c r="J69" s="10">
        <v>0.1392832435410809</v>
      </c>
      <c r="K69" s="10">
        <v>0.26460537326289146</v>
      </c>
      <c r="L69" s="15">
        <v>0.86255491989238209</v>
      </c>
      <c r="M69" s="10">
        <v>0.18684818763266131</v>
      </c>
      <c r="N69" s="10">
        <v>0.45339411163026133</v>
      </c>
      <c r="O69" s="10">
        <v>0.15967198546333639</v>
      </c>
      <c r="P69" s="10">
        <v>0.21001218671517563</v>
      </c>
      <c r="Q69" s="10">
        <v>0.76059337758370393</v>
      </c>
    </row>
    <row r="70" spans="2:17" x14ac:dyDescent="0.5">
      <c r="B70" s="10">
        <v>0.76025458936389523</v>
      </c>
      <c r="C70" s="10">
        <v>0.68767791570003456</v>
      </c>
      <c r="D70" s="14">
        <v>0.72161956913810144</v>
      </c>
      <c r="E70" s="14">
        <v>0.2734799076691305</v>
      </c>
      <c r="F70" s="14">
        <v>0.35796165299380545</v>
      </c>
      <c r="G70" s="10">
        <v>9.9504717568864365E-2</v>
      </c>
      <c r="H70" s="10">
        <v>0.63531330476572401</v>
      </c>
      <c r="I70" s="10">
        <v>0.77454762611960448</v>
      </c>
      <c r="J70" s="10">
        <v>0.19910296286198531</v>
      </c>
      <c r="K70" s="10">
        <v>0.83892925797180462</v>
      </c>
      <c r="L70" s="15">
        <v>0.61946843945150598</v>
      </c>
      <c r="M70" s="10">
        <v>0.22413053701935404</v>
      </c>
      <c r="N70" s="10">
        <v>0.80974669301454494</v>
      </c>
      <c r="O70" s="10">
        <v>0.38825876318696473</v>
      </c>
      <c r="P70" s="10">
        <v>0.37763026729669469</v>
      </c>
      <c r="Q70" s="10">
        <v>0.70432894334395901</v>
      </c>
    </row>
    <row r="71" spans="2:17" x14ac:dyDescent="0.5">
      <c r="B71" s="10">
        <v>0.73398825370976173</v>
      </c>
      <c r="C71" s="10">
        <v>0.44242351800538238</v>
      </c>
      <c r="D71" s="14">
        <v>0.61753052208805226</v>
      </c>
      <c r="E71" s="14">
        <v>0.87248241339041854</v>
      </c>
      <c r="F71" s="14">
        <v>0.94573880114193154</v>
      </c>
      <c r="G71" s="10">
        <v>0.49054600544161103</v>
      </c>
      <c r="H71" s="10">
        <v>0.44990951668467716</v>
      </c>
      <c r="I71" s="10">
        <v>0.62249148146628119</v>
      </c>
      <c r="J71" s="10">
        <v>0.61033676190679564</v>
      </c>
      <c r="K71" s="10">
        <v>0.40324258057368234</v>
      </c>
      <c r="L71" s="15">
        <v>0.53598729249269983</v>
      </c>
      <c r="M71" s="10">
        <v>2.7323212215083714E-2</v>
      </c>
      <c r="N71" s="10">
        <v>0.86966989987856369</v>
      </c>
      <c r="O71" s="10">
        <v>0.83467560382459927</v>
      </c>
      <c r="P71" s="10">
        <v>0.98593200508921441</v>
      </c>
      <c r="Q71" s="10">
        <v>0.37064444980899669</v>
      </c>
    </row>
    <row r="72" spans="2:17" x14ac:dyDescent="0.5">
      <c r="B72" s="10">
        <v>0.3515439135006686</v>
      </c>
      <c r="C72" s="10">
        <v>0.40767282412087891</v>
      </c>
      <c r="D72" s="14">
        <v>0.3491334054689581</v>
      </c>
      <c r="E72" s="14">
        <v>0.14447447869409036</v>
      </c>
      <c r="F72" s="14">
        <v>0.54428059903569848</v>
      </c>
      <c r="G72" s="10">
        <v>0.76000218275789377</v>
      </c>
      <c r="H72" s="10">
        <v>0.1629255893490999</v>
      </c>
      <c r="I72" s="10">
        <v>8.4088906954375986E-2</v>
      </c>
      <c r="J72" s="10">
        <v>0.52221745971409117</v>
      </c>
      <c r="K72" s="10">
        <v>0.5478662259965017</v>
      </c>
      <c r="L72" s="15">
        <v>0.44800880203204052</v>
      </c>
      <c r="M72" s="10">
        <v>0.56789194934585585</v>
      </c>
      <c r="N72" s="10">
        <v>0.82680079256495631</v>
      </c>
      <c r="O72" s="10">
        <v>3.6518917212835511E-2</v>
      </c>
      <c r="P72" s="10">
        <v>0.60988887844337758</v>
      </c>
      <c r="Q72" s="10">
        <v>0.73555836840194289</v>
      </c>
    </row>
    <row r="73" spans="2:17" x14ac:dyDescent="0.5">
      <c r="B73" s="10">
        <v>0.22877966963249818</v>
      </c>
      <c r="C73" s="10">
        <v>0.59317973493858234</v>
      </c>
      <c r="D73" s="14">
        <v>0.47745044663595859</v>
      </c>
      <c r="E73" s="14">
        <v>0.36157425970048718</v>
      </c>
      <c r="F73" s="14">
        <v>0.87493260201442702</v>
      </c>
      <c r="G73" s="10">
        <v>0.1990125178552189</v>
      </c>
      <c r="H73" s="10">
        <v>0.28636922898521533</v>
      </c>
      <c r="I73" s="10">
        <v>0.42527356391040794</v>
      </c>
      <c r="J73" s="10">
        <v>0.74997203872556994</v>
      </c>
      <c r="K73" s="10">
        <v>0.6490190624524077</v>
      </c>
      <c r="L73" s="15">
        <v>0.5377071892967269</v>
      </c>
      <c r="M73" s="10">
        <v>0.77650742248809923</v>
      </c>
      <c r="N73" s="10">
        <v>0.9854992215059013</v>
      </c>
      <c r="O73" s="10">
        <v>0.30624855144122121</v>
      </c>
      <c r="P73" s="10">
        <v>0.36492949044087308</v>
      </c>
      <c r="Q73" s="10">
        <v>0.40826524400016773</v>
      </c>
    </row>
    <row r="74" spans="2:17" x14ac:dyDescent="0.5">
      <c r="B74" s="10">
        <v>0.92171203915067057</v>
      </c>
      <c r="C74" s="10">
        <v>0.94155888029333168</v>
      </c>
      <c r="D74" s="14">
        <v>0.33647770022798307</v>
      </c>
      <c r="E74" s="14">
        <v>4.3583725347628555E-2</v>
      </c>
      <c r="F74" s="14">
        <v>0.56957810820250332</v>
      </c>
      <c r="G74" s="10">
        <v>0.63425249487971258</v>
      </c>
      <c r="H74" s="10">
        <v>0.33016399568232924</v>
      </c>
      <c r="I74" s="10">
        <v>0.58051234424084242</v>
      </c>
      <c r="J74" s="10">
        <v>0.79173826888752541</v>
      </c>
      <c r="K74" s="10">
        <v>7.9429037043498241E-2</v>
      </c>
      <c r="L74" s="15">
        <v>0.96961864600740011</v>
      </c>
      <c r="M74" s="10">
        <v>0.44479082912283396</v>
      </c>
      <c r="N74" s="10">
        <v>0.56440600768945348</v>
      </c>
      <c r="O74" s="10">
        <v>0.95808355038484128</v>
      </c>
      <c r="P74" s="10">
        <v>0.39452847812448033</v>
      </c>
      <c r="Q74" s="10">
        <v>0.38266488523095016</v>
      </c>
    </row>
    <row r="75" spans="2:17" x14ac:dyDescent="0.5">
      <c r="B75" s="10">
        <v>0.94128254731407424</v>
      </c>
      <c r="C75" s="10">
        <v>0.48087950493926801</v>
      </c>
      <c r="D75" s="14">
        <v>0.25480104374164192</v>
      </c>
      <c r="E75" s="14">
        <v>0.36801297220003359</v>
      </c>
      <c r="F75" s="14">
        <v>1.2749064622368023E-2</v>
      </c>
      <c r="G75" s="10">
        <v>0.9751649470934487</v>
      </c>
      <c r="H75" s="10">
        <v>0.63394746664630031</v>
      </c>
      <c r="I75" s="10">
        <v>0.58760950468064976</v>
      </c>
      <c r="J75" s="10">
        <v>0.35600768145553108</v>
      </c>
      <c r="K75" s="10">
        <v>0.27504392180796167</v>
      </c>
      <c r="L75" s="15">
        <v>0.29055505728417241</v>
      </c>
      <c r="M75" s="10">
        <v>0.93351951910583519</v>
      </c>
      <c r="N75" s="10">
        <v>0.93097841642983892</v>
      </c>
      <c r="O75" s="10">
        <v>0.37152447690292512</v>
      </c>
      <c r="P75" s="10">
        <v>0.93854431459639565</v>
      </c>
      <c r="Q75" s="10">
        <v>0.3214879908200432</v>
      </c>
    </row>
    <row r="76" spans="2:17" x14ac:dyDescent="0.5">
      <c r="B76" s="10">
        <v>0.40184215322825168</v>
      </c>
      <c r="C76" s="10">
        <v>0.94747267428237181</v>
      </c>
      <c r="D76" s="14">
        <v>4.1501122717013672E-3</v>
      </c>
      <c r="E76" s="14">
        <v>0.12071096681452187</v>
      </c>
      <c r="F76" s="14">
        <v>0.40981930245749076</v>
      </c>
      <c r="G76" s="10">
        <v>2.8426998151224403E-2</v>
      </c>
      <c r="H76" s="10">
        <v>0.22928956389344402</v>
      </c>
      <c r="I76" s="10">
        <v>0.39032834449727827</v>
      </c>
      <c r="J76" s="10">
        <v>0.16354044185914596</v>
      </c>
      <c r="K76" s="10">
        <v>0.3818051757955454</v>
      </c>
      <c r="L76" s="15">
        <v>0.44172028959094423</v>
      </c>
      <c r="M76" s="10">
        <v>0.44623903534162634</v>
      </c>
      <c r="N76" s="10">
        <v>0.90984437609330304</v>
      </c>
      <c r="O76" s="10">
        <v>0.62578193952699834</v>
      </c>
      <c r="P76" s="10">
        <v>0.56300852454560357</v>
      </c>
      <c r="Q76" s="10">
        <v>0.29217866206981835</v>
      </c>
    </row>
    <row r="77" spans="2:17" x14ac:dyDescent="0.5">
      <c r="B77" s="10">
        <v>0.32707086147980058</v>
      </c>
      <c r="C77" s="10">
        <v>0.83376133221773774</v>
      </c>
      <c r="D77" s="14">
        <v>0.75874025317414784</v>
      </c>
      <c r="E77" s="14">
        <v>6.0232475398223295E-2</v>
      </c>
      <c r="F77" s="14">
        <v>0.56605713359007925</v>
      </c>
      <c r="G77" s="10">
        <v>0.69950234152799728</v>
      </c>
      <c r="H77" s="10">
        <v>0.86311717668631194</v>
      </c>
      <c r="I77" s="10">
        <v>0.25334520354795553</v>
      </c>
      <c r="J77" s="10">
        <v>0.33173000216598281</v>
      </c>
      <c r="K77" s="10">
        <v>0.24280354936933546</v>
      </c>
      <c r="L77" s="15">
        <v>0.4123963758253506</v>
      </c>
      <c r="M77" s="10">
        <v>0.9098386683848787</v>
      </c>
      <c r="N77" s="10">
        <v>0.78430863478136903</v>
      </c>
      <c r="O77" s="10">
        <v>6.5965199308709588E-2</v>
      </c>
      <c r="P77" s="10">
        <v>0.44198430729724691</v>
      </c>
      <c r="Q77" s="10">
        <v>0.9925757849473944</v>
      </c>
    </row>
    <row r="78" spans="2:17" x14ac:dyDescent="0.5">
      <c r="B78" s="10">
        <v>0.93860025570347005</v>
      </c>
      <c r="C78" s="10">
        <v>8.3638753596724236E-2</v>
      </c>
      <c r="D78" s="14">
        <v>0.21445884011417182</v>
      </c>
      <c r="E78" s="14">
        <v>0.16505113604531374</v>
      </c>
      <c r="F78" s="14">
        <v>0.68867066899168439</v>
      </c>
      <c r="G78" s="10">
        <v>0.26442991536826632</v>
      </c>
      <c r="H78" s="10">
        <v>7.9876364363351549E-4</v>
      </c>
      <c r="I78" s="10">
        <v>0.70421459316685908</v>
      </c>
      <c r="J78" s="10">
        <v>0.99062035656561531</v>
      </c>
      <c r="K78" s="10">
        <v>0.36016430292847268</v>
      </c>
      <c r="L78" s="15">
        <v>0.88249524951159142</v>
      </c>
      <c r="M78" s="10">
        <v>0.52235598009874673</v>
      </c>
      <c r="N78" s="10">
        <v>0.4240698978060613</v>
      </c>
      <c r="O78" s="10">
        <v>1.1098596268280136E-2</v>
      </c>
      <c r="P78" s="10">
        <v>0.82527003723222436</v>
      </c>
      <c r="Q78" s="10">
        <v>0.69842896847522962</v>
      </c>
    </row>
    <row r="79" spans="2:17" x14ac:dyDescent="0.5">
      <c r="B79" s="10">
        <v>8.7363807443599562E-2</v>
      </c>
      <c r="C79" s="10">
        <v>0.14783157757003496</v>
      </c>
      <c r="D79" s="14">
        <v>0.91129249934658874</v>
      </c>
      <c r="E79" s="14">
        <v>0.94640869299729058</v>
      </c>
      <c r="F79" s="14">
        <v>1.524241111321345E-2</v>
      </c>
      <c r="G79" s="10">
        <v>0.70683387912781925</v>
      </c>
      <c r="H79" s="10">
        <v>0.17777644704813067</v>
      </c>
      <c r="I79" s="10">
        <v>0.36492346066129855</v>
      </c>
      <c r="J79" s="10">
        <v>0.75340135838068267</v>
      </c>
      <c r="K79" s="10">
        <v>0.77162783533319335</v>
      </c>
      <c r="L79" s="15">
        <v>8.4359514074689335E-2</v>
      </c>
      <c r="M79" s="10">
        <v>0.61973261710042493</v>
      </c>
      <c r="N79" s="10">
        <v>0.85483349632799932</v>
      </c>
      <c r="O79" s="10">
        <v>0.98834960281117468</v>
      </c>
      <c r="P79" s="10">
        <v>3.1326695110919012E-2</v>
      </c>
      <c r="Q79" s="10">
        <v>0.8887546907921795</v>
      </c>
    </row>
    <row r="80" spans="2:17" x14ac:dyDescent="0.5">
      <c r="B80" s="10">
        <v>0.48916790110873976</v>
      </c>
      <c r="C80" s="10">
        <v>0.27569179837379654</v>
      </c>
      <c r="D80" s="14">
        <v>1.231641787406268E-2</v>
      </c>
      <c r="E80" s="14">
        <v>0.35245198467402883</v>
      </c>
      <c r="F80" s="14">
        <v>0.72870805884772238</v>
      </c>
      <c r="G80" s="10">
        <v>6.9650288684052875E-2</v>
      </c>
      <c r="H80" s="10">
        <v>0.43017913458917967</v>
      </c>
      <c r="I80" s="10">
        <v>0.53437881239257168</v>
      </c>
      <c r="J80" s="10">
        <v>0.61879454074193729</v>
      </c>
      <c r="K80" s="10">
        <v>0.60446279182571172</v>
      </c>
      <c r="L80" s="15">
        <v>0.9465267250568612</v>
      </c>
      <c r="M80" s="10">
        <v>0.9188294803677477</v>
      </c>
      <c r="N80" s="10">
        <v>0.5818423745755219</v>
      </c>
      <c r="O80" s="10">
        <v>0.40728280462896649</v>
      </c>
      <c r="P80" s="10">
        <v>0.44301642473156932</v>
      </c>
      <c r="Q80" s="10">
        <v>0.49087885354718264</v>
      </c>
    </row>
    <row r="81" spans="2:17" x14ac:dyDescent="0.5">
      <c r="B81" s="10">
        <v>0.54652915721449724</v>
      </c>
      <c r="C81" s="10">
        <v>5.5158920227019514E-2</v>
      </c>
      <c r="D81" s="14">
        <v>0.29008518687897267</v>
      </c>
      <c r="E81" s="14">
        <v>0.49622890991614055</v>
      </c>
      <c r="F81" s="14">
        <v>0.42475883600990594</v>
      </c>
      <c r="G81" s="10">
        <v>0.5282748799338004</v>
      </c>
      <c r="H81" s="10">
        <v>0.86145537952296269</v>
      </c>
      <c r="I81" s="10">
        <v>0.60243087082871138</v>
      </c>
      <c r="J81" s="10">
        <v>0.9175366349171945</v>
      </c>
      <c r="K81" s="10">
        <v>0.31815584828983123</v>
      </c>
      <c r="L81" s="15">
        <v>0.50679734352840511</v>
      </c>
      <c r="M81" s="10">
        <v>0.72696296101826863</v>
      </c>
      <c r="N81" s="10">
        <v>0.43043403922895385</v>
      </c>
      <c r="O81" s="10">
        <v>0.17752891089264411</v>
      </c>
      <c r="P81" s="10">
        <v>0.2835534856067119</v>
      </c>
      <c r="Q81" s="10">
        <v>0.96780977663253775</v>
      </c>
    </row>
    <row r="82" spans="2:17" x14ac:dyDescent="0.5">
      <c r="B82" s="10">
        <v>0.3849418680634209</v>
      </c>
      <c r="C82" s="10">
        <v>1.2421135392952365E-2</v>
      </c>
      <c r="D82" s="14">
        <v>0.97502753259542585</v>
      </c>
      <c r="E82" s="14">
        <v>0.74119617127180826</v>
      </c>
      <c r="F82" s="14">
        <v>0.54214418807999132</v>
      </c>
      <c r="G82" s="10">
        <v>0.51983307346407504</v>
      </c>
      <c r="H82" s="10">
        <v>3.7064577726859671E-3</v>
      </c>
      <c r="I82" s="10">
        <v>0.51791609406502581</v>
      </c>
      <c r="J82" s="10">
        <v>0.23281810574520723</v>
      </c>
      <c r="K82" s="10">
        <v>0.56330013573477977</v>
      </c>
      <c r="L82" s="15">
        <v>2.389906733844338E-2</v>
      </c>
      <c r="M82" s="10">
        <v>0.201869016777664</v>
      </c>
      <c r="N82" s="10">
        <v>0.85543687432478155</v>
      </c>
      <c r="O82" s="10">
        <v>0.99796785568966184</v>
      </c>
      <c r="P82" s="10">
        <v>2.3577637445645339E-2</v>
      </c>
      <c r="Q82" s="10">
        <v>5.3263414930819764E-2</v>
      </c>
    </row>
    <row r="83" spans="2:17" x14ac:dyDescent="0.5">
      <c r="B83" s="10">
        <v>0.72283579940902953</v>
      </c>
      <c r="C83" s="10">
        <v>0.77327427367863977</v>
      </c>
      <c r="D83" s="14">
        <v>0.97935031793799521</v>
      </c>
      <c r="E83" s="14">
        <v>6.7536888660886252E-3</v>
      </c>
      <c r="F83" s="14">
        <v>0.67199079847987697</v>
      </c>
      <c r="G83" s="10">
        <v>0.41724486394872451</v>
      </c>
      <c r="H83" s="10">
        <v>0.44023378058672424</v>
      </c>
      <c r="I83" s="10">
        <v>0.33118238778968845</v>
      </c>
      <c r="J83" s="10">
        <v>0.86787970919737334</v>
      </c>
      <c r="K83" s="10">
        <v>0.59450477247145184</v>
      </c>
      <c r="L83" s="15">
        <v>0.4653357768889006</v>
      </c>
      <c r="M83" s="10">
        <v>0.35245684767075414</v>
      </c>
      <c r="N83" s="10">
        <v>0.79465111238209829</v>
      </c>
      <c r="O83" s="10">
        <v>0.99786433879940351</v>
      </c>
      <c r="P83" s="10">
        <v>0.94086093695803474</v>
      </c>
      <c r="Q83" s="10">
        <v>0.42386410461023161</v>
      </c>
    </row>
    <row r="84" spans="2:17" x14ac:dyDescent="0.5">
      <c r="B84" s="10">
        <v>0.51673229570442025</v>
      </c>
      <c r="C84" s="10">
        <v>0.56101464231446041</v>
      </c>
      <c r="D84" s="14">
        <v>0.55414325056545377</v>
      </c>
      <c r="E84" s="14">
        <v>0.56132653305834701</v>
      </c>
      <c r="F84" s="14">
        <v>0.39494961797806538</v>
      </c>
      <c r="G84" s="10">
        <v>0.92686801396818241</v>
      </c>
      <c r="H84" s="10">
        <v>0.946026888773009</v>
      </c>
      <c r="I84" s="10">
        <v>0.64000485286072539</v>
      </c>
      <c r="J84" s="10">
        <v>0.39276332075306808</v>
      </c>
      <c r="K84" s="10">
        <v>0.11328653098937502</v>
      </c>
      <c r="L84" s="15">
        <v>0.49147325010303428</v>
      </c>
      <c r="M84" s="10">
        <v>0.16647462727509166</v>
      </c>
      <c r="N84" s="10">
        <v>0.67863971109789301</v>
      </c>
      <c r="O84" s="10">
        <v>0.8246437430603788</v>
      </c>
      <c r="P84" s="10">
        <v>0.51285088493249553</v>
      </c>
      <c r="Q84" s="10">
        <v>0.85841918546992368</v>
      </c>
    </row>
    <row r="85" spans="2:17" x14ac:dyDescent="0.5">
      <c r="B85" s="10">
        <v>0.69393036362022986</v>
      </c>
      <c r="C85" s="10">
        <v>0.71508354981436106</v>
      </c>
      <c r="D85" s="14">
        <v>0.27850829022037771</v>
      </c>
      <c r="E85" s="14">
        <v>0.32447976692988734</v>
      </c>
      <c r="F85" s="14">
        <v>0.55169186336802256</v>
      </c>
      <c r="G85" s="10">
        <v>0.84508323888858572</v>
      </c>
      <c r="H85" s="10">
        <v>4.6905818409734568E-2</v>
      </c>
      <c r="I85" s="10">
        <v>0.24045517837675923</v>
      </c>
      <c r="J85" s="10">
        <v>0.25572847060427017</v>
      </c>
      <c r="K85" s="10">
        <v>2.1319035261517794E-2</v>
      </c>
      <c r="L85" s="15">
        <v>2.5683113383724976E-2</v>
      </c>
      <c r="M85" s="10">
        <v>0.85423363800935892</v>
      </c>
      <c r="N85" s="10">
        <v>0.90236769658331606</v>
      </c>
      <c r="O85" s="10">
        <v>9.7903902822665312E-2</v>
      </c>
      <c r="P85" s="10">
        <v>0.55517803520234654</v>
      </c>
      <c r="Q85" s="10">
        <v>0.75475167638729168</v>
      </c>
    </row>
    <row r="86" spans="2:17" x14ac:dyDescent="0.5">
      <c r="B86" s="10">
        <v>0.78161157896813727</v>
      </c>
      <c r="C86" s="10">
        <v>8.081775802349167E-2</v>
      </c>
      <c r="D86" s="14">
        <v>0.42265471526415976</v>
      </c>
      <c r="E86" s="14">
        <v>0.27894974505209369</v>
      </c>
      <c r="F86" s="14">
        <v>9.1246722753904885E-2</v>
      </c>
      <c r="G86" s="10">
        <v>0.85298818474313709</v>
      </c>
      <c r="H86" s="10">
        <v>0.26107451265418935</v>
      </c>
      <c r="I86" s="10">
        <v>6.1562118031441848E-3</v>
      </c>
      <c r="J86" s="10">
        <v>0.60941397490967941</v>
      </c>
      <c r="K86" s="10">
        <v>0.88379830421761874</v>
      </c>
      <c r="L86" s="15">
        <v>0.69228375260345043</v>
      </c>
      <c r="M86" s="10">
        <v>0.88823593684879776</v>
      </c>
      <c r="N86" s="10">
        <v>5.4633479621156944E-2</v>
      </c>
      <c r="O86" s="10">
        <v>0.81784838617364097</v>
      </c>
      <c r="P86" s="10">
        <v>0.39987362895331513</v>
      </c>
      <c r="Q86" s="10">
        <v>0.21737738133037121</v>
      </c>
    </row>
    <row r="87" spans="2:17" x14ac:dyDescent="0.5">
      <c r="B87" s="10">
        <v>0.96297814759615785</v>
      </c>
      <c r="C87" s="10">
        <v>0.7484783595342388</v>
      </c>
      <c r="D87" s="14">
        <v>0.89100196599290027</v>
      </c>
      <c r="E87" s="14">
        <v>0.39579266934109647</v>
      </c>
      <c r="F87" s="14">
        <v>0.73474793733332588</v>
      </c>
      <c r="G87" s="10">
        <v>0.37782987898374748</v>
      </c>
      <c r="H87" s="10">
        <v>0.17670143087533141</v>
      </c>
      <c r="I87" s="10">
        <v>0.64237451021866221</v>
      </c>
      <c r="J87" s="10">
        <v>0.69305946839351606</v>
      </c>
      <c r="K87" s="10">
        <v>0.77985393217162891</v>
      </c>
      <c r="L87" s="15">
        <v>0.59517637975681481</v>
      </c>
      <c r="M87" s="10">
        <v>0.17495343725459511</v>
      </c>
      <c r="N87" s="10">
        <v>0.77786217108151878</v>
      </c>
      <c r="O87" s="10">
        <v>0.76366427255366176</v>
      </c>
      <c r="P87" s="10">
        <v>0.21885155816945301</v>
      </c>
      <c r="Q87" s="10">
        <v>0.94605284503759801</v>
      </c>
    </row>
    <row r="88" spans="2:17" x14ac:dyDescent="0.5">
      <c r="B88" s="10">
        <v>0.12721466150358562</v>
      </c>
      <c r="C88" s="10">
        <v>0.3178066187434716</v>
      </c>
      <c r="D88" s="14">
        <v>0.90958951795061882</v>
      </c>
      <c r="E88" s="14">
        <v>0.49447642913354106</v>
      </c>
      <c r="F88" s="14">
        <v>0.45144360991879395</v>
      </c>
      <c r="G88" s="10">
        <v>0.22034084991987601</v>
      </c>
      <c r="H88" s="10">
        <v>0.63121186316823175</v>
      </c>
      <c r="I88" s="10">
        <v>0.54603774247156256</v>
      </c>
      <c r="J88" s="10">
        <v>4.9794814754717365E-2</v>
      </c>
      <c r="K88" s="10">
        <v>5.1887040829603492E-3</v>
      </c>
      <c r="L88" s="15">
        <v>0.75818444515424832</v>
      </c>
      <c r="M88" s="10">
        <v>0.45476931656741582</v>
      </c>
      <c r="N88" s="10">
        <v>0.14466096688957286</v>
      </c>
      <c r="O88" s="10">
        <v>0.73305233951692284</v>
      </c>
      <c r="P88" s="10">
        <v>0.22667180012956933</v>
      </c>
      <c r="Q88" s="10">
        <v>0.61611441169546755</v>
      </c>
    </row>
    <row r="89" spans="2:17" x14ac:dyDescent="0.5">
      <c r="B89" s="10">
        <v>0.84639917653779762</v>
      </c>
      <c r="C89" s="10">
        <v>0.14736350554809707</v>
      </c>
      <c r="D89" s="14">
        <v>0.2748651714234327</v>
      </c>
      <c r="E89" s="14">
        <v>0.14895247491101271</v>
      </c>
      <c r="F89" s="14">
        <v>0.41859398584853702</v>
      </c>
      <c r="G89" s="10">
        <v>0.58309276406198185</v>
      </c>
      <c r="H89" s="10">
        <v>0.39626961645789338</v>
      </c>
      <c r="I89" s="10">
        <v>0.14922019223882321</v>
      </c>
      <c r="J89" s="10">
        <v>0.40129489954491548</v>
      </c>
      <c r="K89" s="10">
        <v>0.4569643167140251</v>
      </c>
      <c r="L89" s="15">
        <v>0.82677934675763698</v>
      </c>
      <c r="M89" s="10">
        <v>8.1804225677444276E-2</v>
      </c>
      <c r="N89" s="10">
        <v>1.5074247024949416E-2</v>
      </c>
      <c r="O89" s="10">
        <v>0.97401316443148112</v>
      </c>
      <c r="P89" s="10">
        <v>0.57713201395123215</v>
      </c>
      <c r="Q89" s="10">
        <v>0.98235308663419563</v>
      </c>
    </row>
    <row r="90" spans="2:17" x14ac:dyDescent="0.5">
      <c r="B90" s="10">
        <v>0.53136344634994814</v>
      </c>
      <c r="C90" s="10">
        <v>0.90369147889745616</v>
      </c>
      <c r="D90" s="14">
        <v>0.87487359139293241</v>
      </c>
      <c r="E90" s="14">
        <v>0.77165042754506552</v>
      </c>
      <c r="F90" s="14">
        <v>0.43497518872333973</v>
      </c>
      <c r="G90" s="10">
        <v>0.63659735567408582</v>
      </c>
      <c r="H90" s="10">
        <v>0.36983474101848679</v>
      </c>
      <c r="I90" s="10">
        <v>0.79503546523184765</v>
      </c>
      <c r="J90" s="10">
        <v>0.41459821597271085</v>
      </c>
      <c r="K90" s="10">
        <v>0.79904093895058104</v>
      </c>
      <c r="L90" s="15">
        <v>0.42629012098058561</v>
      </c>
      <c r="M90" s="10">
        <v>2.884963738400792E-2</v>
      </c>
      <c r="N90" s="10">
        <v>0.66151386634418241</v>
      </c>
      <c r="O90" s="10">
        <v>0.74832967672395512</v>
      </c>
      <c r="P90" s="10">
        <v>0.51662585854709975</v>
      </c>
      <c r="Q90" s="10">
        <v>0.36428475798535143</v>
      </c>
    </row>
    <row r="91" spans="2:17" x14ac:dyDescent="0.5">
      <c r="B91" s="10">
        <v>0.68056736687852837</v>
      </c>
      <c r="C91" s="10">
        <v>0.10010659622639473</v>
      </c>
      <c r="D91" s="14">
        <v>0.13109676635551804</v>
      </c>
      <c r="E91" s="14">
        <v>0.43807912118095405</v>
      </c>
      <c r="F91" s="14">
        <v>0.24410779563926094</v>
      </c>
      <c r="G91" s="10">
        <v>0.3279001826342407</v>
      </c>
      <c r="H91" s="10">
        <v>0.88602123328998061</v>
      </c>
      <c r="I91" s="10">
        <v>5.8666911462386118E-2</v>
      </c>
      <c r="J91" s="10">
        <v>0.11776564934760131</v>
      </c>
      <c r="K91" s="10">
        <v>0.2131441706378745</v>
      </c>
      <c r="L91" s="15">
        <v>0.88471867320189901</v>
      </c>
      <c r="M91" s="10">
        <v>0.30339710716932333</v>
      </c>
      <c r="N91" s="10">
        <v>5.5876952150776926E-2</v>
      </c>
      <c r="O91" s="10">
        <v>0.17305022549668836</v>
      </c>
      <c r="P91" s="10">
        <v>0.98272506004017246</v>
      </c>
      <c r="Q91" s="10">
        <v>0.25317140030556029</v>
      </c>
    </row>
    <row r="92" spans="2:17" x14ac:dyDescent="0.5">
      <c r="B92" s="10">
        <v>0.85969853052327583</v>
      </c>
      <c r="C92" s="10">
        <v>0.18158776891593509</v>
      </c>
      <c r="D92" s="14">
        <v>0.75783278330938231</v>
      </c>
      <c r="E92" s="14">
        <v>0.90548229772233046</v>
      </c>
      <c r="F92" s="14">
        <v>0.98795732584480866</v>
      </c>
      <c r="G92" s="10">
        <v>0.57057159331303264</v>
      </c>
      <c r="H92" s="10">
        <v>0.56287695052834019</v>
      </c>
      <c r="I92" s="10">
        <v>0.75085776354192735</v>
      </c>
      <c r="J92" s="10">
        <v>0.75331577744296574</v>
      </c>
      <c r="K92" s="10">
        <v>0.8137590319779191</v>
      </c>
      <c r="L92" s="15">
        <v>0.12132479294005094</v>
      </c>
      <c r="M92" s="10">
        <v>0.51965663812729801</v>
      </c>
      <c r="N92" s="10">
        <v>0.97739869909606814</v>
      </c>
      <c r="O92" s="10">
        <v>8.1064666395054275E-3</v>
      </c>
      <c r="P92" s="10">
        <v>0.38204819832582637</v>
      </c>
      <c r="Q92" s="10">
        <v>0.35823926345202839</v>
      </c>
    </row>
    <row r="93" spans="2:17" x14ac:dyDescent="0.5">
      <c r="B93" s="10">
        <v>0.91532986144046324</v>
      </c>
      <c r="C93" s="10">
        <v>0.11986520403284406</v>
      </c>
      <c r="D93" s="14">
        <v>0.66095187659024002</v>
      </c>
      <c r="E93" s="14">
        <v>0.70337118203474658</v>
      </c>
      <c r="F93" s="14">
        <v>0.25173353391589126</v>
      </c>
      <c r="G93" s="10">
        <v>0.28628726519059478</v>
      </c>
      <c r="H93" s="10">
        <v>0.56129782803050521</v>
      </c>
      <c r="I93" s="10">
        <v>0.15312607748691054</v>
      </c>
      <c r="J93" s="10">
        <v>0.74217424049834158</v>
      </c>
      <c r="K93" s="10">
        <v>0.62843655395463727</v>
      </c>
      <c r="L93" s="15">
        <v>0.3500551758218724</v>
      </c>
      <c r="M93" s="10">
        <v>0.96206121703541281</v>
      </c>
      <c r="N93" s="10">
        <v>0.88298026521809048</v>
      </c>
      <c r="O93" s="10">
        <v>0.43606137213172258</v>
      </c>
      <c r="P93" s="10">
        <v>0.38335132665957339</v>
      </c>
      <c r="Q93" s="10">
        <v>0.97231587159068389</v>
      </c>
    </row>
    <row r="94" spans="2:17" x14ac:dyDescent="0.5">
      <c r="B94" s="10">
        <v>0.12200397800866414</v>
      </c>
      <c r="C94" s="10">
        <v>0.11764491742959948</v>
      </c>
      <c r="D94" s="14">
        <v>0.79319984977627822</v>
      </c>
      <c r="E94" s="14">
        <v>0.7672547092916524</v>
      </c>
      <c r="F94" s="14">
        <v>0.906003879277681</v>
      </c>
      <c r="G94" s="10">
        <v>0.23964081411076599</v>
      </c>
      <c r="H94" s="10">
        <v>0.64580620636504005</v>
      </c>
      <c r="I94" s="10">
        <v>0.87108878762960829</v>
      </c>
      <c r="J94" s="10">
        <v>0.34568352383132517</v>
      </c>
      <c r="K94" s="10">
        <v>0.55730675823437181</v>
      </c>
      <c r="L94" s="15">
        <v>0.73502957155821225</v>
      </c>
      <c r="M94" s="10">
        <v>4.5326827658494384E-2</v>
      </c>
      <c r="N94" s="10">
        <v>0.99925715690891104</v>
      </c>
      <c r="O94" s="10">
        <v>0.70423578346310567</v>
      </c>
      <c r="P94" s="10">
        <v>0.74833126249581805</v>
      </c>
      <c r="Q94" s="10">
        <v>0.41778782746776616</v>
      </c>
    </row>
    <row r="95" spans="2:17" x14ac:dyDescent="0.5">
      <c r="B95" s="10">
        <v>0.40354905992000778</v>
      </c>
      <c r="C95" s="10">
        <v>0.95890925773243119</v>
      </c>
      <c r="D95" s="14">
        <v>0.36880875635163601</v>
      </c>
      <c r="E95" s="14">
        <v>0.17110866159480764</v>
      </c>
      <c r="F95" s="14">
        <v>0.98931580043526979</v>
      </c>
      <c r="G95" s="10">
        <v>0.53443704905985978</v>
      </c>
      <c r="H95" s="10">
        <v>0.76705646829533336</v>
      </c>
      <c r="I95" s="10">
        <v>0.34496100567431109</v>
      </c>
      <c r="J95" s="10">
        <v>0.42781604239114257</v>
      </c>
      <c r="K95" s="10">
        <v>0.62431033617310172</v>
      </c>
      <c r="L95" s="15">
        <v>2.3740178719730887E-2</v>
      </c>
      <c r="M95" s="10">
        <v>0.14470009789129268</v>
      </c>
      <c r="N95" s="10">
        <v>0.83685315828041418</v>
      </c>
      <c r="O95" s="10">
        <v>3.973543990238948E-2</v>
      </c>
      <c r="P95" s="10">
        <v>0.61099835968447525</v>
      </c>
      <c r="Q95" s="10">
        <v>0.38503849775717053</v>
      </c>
    </row>
    <row r="96" spans="2:17" x14ac:dyDescent="0.5">
      <c r="B96" s="10">
        <v>0.38854248846832662</v>
      </c>
      <c r="C96" s="10">
        <v>0.38512781121451933</v>
      </c>
      <c r="D96" s="14">
        <v>0.74999850137108126</v>
      </c>
      <c r="E96" s="14">
        <v>0.58626545980925315</v>
      </c>
      <c r="F96" s="14">
        <v>0.207170472115485</v>
      </c>
      <c r="G96" s="10">
        <v>0.99829704826885401</v>
      </c>
      <c r="H96" s="10">
        <v>0.36388167488940404</v>
      </c>
      <c r="I96" s="10">
        <v>0.25835233419927101</v>
      </c>
      <c r="J96" s="10">
        <v>0.21293187454747597</v>
      </c>
      <c r="K96" s="10">
        <v>0.73032890589862332</v>
      </c>
      <c r="L96" s="15">
        <v>5.4855278052870604E-2</v>
      </c>
      <c r="M96" s="10">
        <v>0.8194422691014287</v>
      </c>
      <c r="N96" s="10">
        <v>0.6836019382911438</v>
      </c>
      <c r="O96" s="10">
        <v>0.82514350281975357</v>
      </c>
      <c r="P96" s="10">
        <v>0.54817822774265501</v>
      </c>
      <c r="Q96" s="10">
        <v>2.0422828080081779E-2</v>
      </c>
    </row>
    <row r="97" spans="2:17" x14ac:dyDescent="0.5">
      <c r="B97" s="10">
        <v>0.98647959600840474</v>
      </c>
      <c r="C97" s="10">
        <v>2.0192418087003894E-2</v>
      </c>
      <c r="D97" s="14">
        <v>0.52879899351422166</v>
      </c>
      <c r="E97" s="14">
        <v>0.4185916408501964</v>
      </c>
      <c r="F97" s="14">
        <v>0.60419256055985748</v>
      </c>
      <c r="G97" s="10">
        <v>0.19464581883148835</v>
      </c>
      <c r="H97" s="10">
        <v>0.19914638661064643</v>
      </c>
      <c r="I97" s="10">
        <v>0.25656354874265297</v>
      </c>
      <c r="J97" s="10">
        <v>0.77931304139335023</v>
      </c>
      <c r="K97" s="10">
        <v>0.13421135097001624</v>
      </c>
      <c r="L97" s="15">
        <v>0.94623572336700779</v>
      </c>
      <c r="M97" s="10">
        <v>0.69691361126946338</v>
      </c>
      <c r="N97" s="10">
        <v>0.12530263723107216</v>
      </c>
      <c r="O97" s="10">
        <v>0.49036576932033071</v>
      </c>
      <c r="P97" s="10">
        <v>0.78524602220514073</v>
      </c>
      <c r="Q97" s="10">
        <v>0.81558123050742104</v>
      </c>
    </row>
    <row r="98" spans="2:17" x14ac:dyDescent="0.5">
      <c r="B98" s="10">
        <v>0.6428465545384745</v>
      </c>
      <c r="C98" s="10">
        <v>0.40474793318117275</v>
      </c>
      <c r="D98" s="14">
        <v>0.38874501200011236</v>
      </c>
      <c r="E98" s="14">
        <v>0.23436015582567116</v>
      </c>
      <c r="F98" s="14">
        <v>0.35182306523963813</v>
      </c>
      <c r="G98" s="10">
        <v>0.94668976377481107</v>
      </c>
      <c r="H98" s="10">
        <v>0.40809588259832913</v>
      </c>
      <c r="I98" s="10">
        <v>0.66340074027771045</v>
      </c>
      <c r="J98" s="10">
        <v>0.84479194352540343</v>
      </c>
      <c r="K98" s="10">
        <v>0.89291888266835651</v>
      </c>
      <c r="L98" s="15">
        <v>0.50520557628156149</v>
      </c>
      <c r="M98" s="10">
        <v>0.31271657002174202</v>
      </c>
      <c r="N98" s="10">
        <v>0.41948909911501975</v>
      </c>
      <c r="O98" s="10">
        <v>0.78760179603480474</v>
      </c>
      <c r="P98" s="10">
        <v>0.5269211007951109</v>
      </c>
      <c r="Q98" s="10">
        <v>0.41170083010039082</v>
      </c>
    </row>
    <row r="99" spans="2:17" x14ac:dyDescent="0.5">
      <c r="B99" s="10">
        <v>0.53141413758213396</v>
      </c>
      <c r="C99" s="10">
        <v>2.365947635960719E-2</v>
      </c>
      <c r="D99" s="14">
        <v>4.2518816644523838E-2</v>
      </c>
      <c r="E99" s="14">
        <v>0.47182935358021272</v>
      </c>
      <c r="F99" s="14">
        <v>5.8656312848775816E-2</v>
      </c>
      <c r="G99" s="10">
        <v>0.42527660406260837</v>
      </c>
      <c r="H99" s="10">
        <v>0.27675758121449601</v>
      </c>
      <c r="I99" s="10">
        <v>0.94888175681929798</v>
      </c>
      <c r="J99" s="10">
        <v>0.40247809182926209</v>
      </c>
      <c r="K99" s="10">
        <v>0.70242809423519503</v>
      </c>
      <c r="L99" s="15">
        <v>8.2449238897646104E-2</v>
      </c>
      <c r="M99" s="10">
        <v>0.2899599211156616</v>
      </c>
      <c r="N99" s="10">
        <v>0.43152266069871836</v>
      </c>
      <c r="O99" s="10">
        <v>0.30647935946524435</v>
      </c>
      <c r="P99" s="10">
        <v>0.39392055318131769</v>
      </c>
      <c r="Q99" s="10">
        <v>0.64502013035190542</v>
      </c>
    </row>
    <row r="100" spans="2:17" x14ac:dyDescent="0.5">
      <c r="B100" s="10">
        <v>0.35158943039774337</v>
      </c>
      <c r="C100" s="10">
        <v>4.8781469829489277E-2</v>
      </c>
      <c r="D100" s="14">
        <v>0.71011533910123337</v>
      </c>
      <c r="E100" s="14">
        <v>0.10870199946045211</v>
      </c>
      <c r="F100" s="14">
        <v>3.4863288350389432E-2</v>
      </c>
      <c r="G100" s="10">
        <v>0.81969576107959097</v>
      </c>
      <c r="H100" s="10">
        <v>5.4089210430371182E-2</v>
      </c>
      <c r="I100" s="10">
        <v>0.24752465217048392</v>
      </c>
      <c r="J100" s="10">
        <v>0.53355655042581018</v>
      </c>
      <c r="K100" s="10">
        <v>0.16562235258554603</v>
      </c>
      <c r="L100" s="15">
        <v>0.48028576969571679</v>
      </c>
      <c r="M100" s="10">
        <v>0.50749797814247199</v>
      </c>
      <c r="N100" s="10">
        <v>5.7775851327429351E-2</v>
      </c>
      <c r="O100" s="10">
        <v>0.74970568831020312</v>
      </c>
      <c r="P100" s="10">
        <v>8.0654457809529845E-2</v>
      </c>
      <c r="Q100" s="10">
        <v>5.1186484788275699E-2</v>
      </c>
    </row>
    <row r="101" spans="2:17" x14ac:dyDescent="0.5">
      <c r="B101" s="10">
        <v>0.72310423835927207</v>
      </c>
      <c r="C101" s="10">
        <v>0.36018364347710019</v>
      </c>
      <c r="D101" s="14">
        <v>0.34244164911700725</v>
      </c>
      <c r="E101" s="14">
        <v>0.11296144235677774</v>
      </c>
      <c r="F101" s="14">
        <v>0.12246734021443784</v>
      </c>
      <c r="G101" s="10">
        <v>2.8238121463050436E-2</v>
      </c>
      <c r="H101" s="10">
        <v>0.18919518276587155</v>
      </c>
      <c r="I101" s="10">
        <v>0.10776411479422443</v>
      </c>
      <c r="J101" s="10">
        <v>0.85440142707750577</v>
      </c>
      <c r="K101" s="10">
        <v>0.98928317532506638</v>
      </c>
      <c r="L101" s="15">
        <v>0.23689235716769241</v>
      </c>
      <c r="M101" s="10">
        <v>0.34118383385032836</v>
      </c>
      <c r="N101" s="10">
        <v>0.50784654895302506</v>
      </c>
      <c r="O101" s="10">
        <v>0.85754577861534287</v>
      </c>
      <c r="P101" s="10">
        <v>0.38455932082522981</v>
      </c>
      <c r="Q101" s="10">
        <v>0.67254433982580686</v>
      </c>
    </row>
    <row r="102" spans="2:17" x14ac:dyDescent="0.5">
      <c r="B102" s="10">
        <v>0.2610705722176887</v>
      </c>
      <c r="C102" s="10">
        <v>0.71506194066150552</v>
      </c>
      <c r="D102" s="14">
        <v>0.70401497597034179</v>
      </c>
      <c r="E102" s="14">
        <v>2.859162493830758E-2</v>
      </c>
      <c r="F102" s="14">
        <v>0.85124257849385221</v>
      </c>
      <c r="G102" s="10">
        <v>0.65254918916165749</v>
      </c>
      <c r="H102" s="10">
        <v>0.98361158283954087</v>
      </c>
      <c r="I102" s="10">
        <v>0.93531563263684836</v>
      </c>
      <c r="J102" s="10">
        <v>0.67766728344613303</v>
      </c>
      <c r="K102" s="10">
        <v>0.19177826478228965</v>
      </c>
      <c r="L102" s="15">
        <v>0.14751328624838767</v>
      </c>
      <c r="M102" s="10">
        <v>0.50887295157937285</v>
      </c>
      <c r="N102" s="10">
        <v>0.25325679729289874</v>
      </c>
      <c r="O102" s="10">
        <v>0.62269303704791756</v>
      </c>
      <c r="P102" s="10">
        <v>0.92161034764967376</v>
      </c>
      <c r="Q102" s="10">
        <v>0.42486106608087137</v>
      </c>
    </row>
    <row r="103" spans="2:17" x14ac:dyDescent="0.5">
      <c r="B103" s="10">
        <v>4.4132742780722545E-4</v>
      </c>
      <c r="C103" s="10">
        <v>0.29724511572146284</v>
      </c>
      <c r="D103" s="14">
        <v>0.152466730306964</v>
      </c>
      <c r="E103" s="14">
        <v>0.12167012385295362</v>
      </c>
      <c r="F103" s="14">
        <v>0.87583343080336817</v>
      </c>
      <c r="G103" s="10">
        <v>0.54076198954767651</v>
      </c>
      <c r="H103" s="10">
        <v>0.89494931992506888</v>
      </c>
      <c r="I103" s="10">
        <v>0.89358608918235349</v>
      </c>
      <c r="J103" s="10">
        <v>0.64544515176092387</v>
      </c>
      <c r="K103" s="10">
        <v>0.79528178979886954</v>
      </c>
      <c r="L103" s="15">
        <v>0.8517074558489468</v>
      </c>
      <c r="M103" s="10">
        <v>7.9037284727494495E-2</v>
      </c>
      <c r="N103" s="10">
        <v>0.91826538946372893</v>
      </c>
      <c r="O103" s="10">
        <v>0.82132303014969477</v>
      </c>
      <c r="P103" s="10">
        <v>0.48347770740776497</v>
      </c>
      <c r="Q103" s="10">
        <v>0.35300811006714228</v>
      </c>
    </row>
    <row r="104" spans="2:17" x14ac:dyDescent="0.5">
      <c r="B104" s="10">
        <v>8.7062965056478259E-2</v>
      </c>
      <c r="C104" s="10">
        <v>0.92025022541956258</v>
      </c>
      <c r="D104" s="14">
        <v>0.25893092995190337</v>
      </c>
      <c r="E104" s="14">
        <v>0.86034860027390325</v>
      </c>
      <c r="F104" s="14">
        <v>0.11681020744517773</v>
      </c>
      <c r="G104" s="10">
        <v>0.76577874644527633</v>
      </c>
      <c r="H104" s="10">
        <v>0.50225092844826613</v>
      </c>
      <c r="I104" s="10">
        <v>0.19584826381136655</v>
      </c>
      <c r="J104" s="10">
        <v>0.25428164761022032</v>
      </c>
      <c r="K104" s="10">
        <v>0.21041827547432113</v>
      </c>
      <c r="L104" s="15">
        <v>0.66750850729883604</v>
      </c>
      <c r="M104" s="10">
        <v>0.67121528010932163</v>
      </c>
      <c r="N104" s="10">
        <v>0.36111107181511376</v>
      </c>
      <c r="O104" s="10">
        <v>0.575819083085086</v>
      </c>
      <c r="P104" s="10">
        <v>0.83313422589519215</v>
      </c>
      <c r="Q104" s="10">
        <v>0.26889722409437788</v>
      </c>
    </row>
    <row r="105" spans="2:17" x14ac:dyDescent="0.5">
      <c r="B105" s="10">
        <v>0.96503195045165047</v>
      </c>
      <c r="C105" s="10">
        <v>6.676199629870605E-2</v>
      </c>
      <c r="D105" s="14">
        <v>0.50937355694698949</v>
      </c>
      <c r="E105" s="14">
        <v>0.63904264440658531</v>
      </c>
      <c r="F105" s="14">
        <v>0.24808746970500217</v>
      </c>
      <c r="G105" s="10">
        <v>0.50699223177504837</v>
      </c>
      <c r="H105" s="10">
        <v>0.91527419083625183</v>
      </c>
      <c r="I105" s="10">
        <v>0.42676320185116401</v>
      </c>
      <c r="J105" s="10">
        <v>0.63302684772597861</v>
      </c>
      <c r="K105" s="10">
        <v>0.42036016049960168</v>
      </c>
      <c r="L105" s="15">
        <v>0.5045679516466679</v>
      </c>
      <c r="M105" s="10">
        <v>0.41981295060729895</v>
      </c>
      <c r="N105" s="10">
        <v>7.2553909030379504E-2</v>
      </c>
      <c r="O105" s="10">
        <v>0.18458753936093286</v>
      </c>
      <c r="P105" s="10">
        <v>0.30588835640821199</v>
      </c>
      <c r="Q105" s="10">
        <v>0.18045112315749456</v>
      </c>
    </row>
    <row r="106" spans="2:17" x14ac:dyDescent="0.5">
      <c r="B106" s="10">
        <v>0.77570730900953833</v>
      </c>
      <c r="C106" s="10">
        <v>0.37121240708937825</v>
      </c>
      <c r="D106" s="14">
        <v>0.60561547460367571</v>
      </c>
      <c r="E106" s="14">
        <v>0.91274413907345586</v>
      </c>
      <c r="F106" s="14">
        <v>0.53904544614987127</v>
      </c>
      <c r="G106" s="10">
        <v>0.44477175078111086</v>
      </c>
      <c r="H106" s="10">
        <v>0.38182780410378386</v>
      </c>
      <c r="I106" s="10">
        <v>0.61475165789968322</v>
      </c>
      <c r="J106" s="10">
        <v>0.87690445187358557</v>
      </c>
      <c r="K106" s="10">
        <v>0.8579320862806421</v>
      </c>
      <c r="L106" s="15">
        <v>0.38352391908268224</v>
      </c>
      <c r="M106" s="10">
        <v>5.0610836544260129E-2</v>
      </c>
      <c r="N106" s="10">
        <v>0.18290823152688879</v>
      </c>
      <c r="O106" s="10">
        <v>0.29106509065318953</v>
      </c>
      <c r="P106" s="10">
        <v>0.78972226843895665</v>
      </c>
      <c r="Q106" s="10">
        <v>0.54247811778823873</v>
      </c>
    </row>
    <row r="107" spans="2:17" x14ac:dyDescent="0.5">
      <c r="B107" s="10">
        <v>0.16425479331762616</v>
      </c>
      <c r="C107" s="10">
        <v>0.61153820768281308</v>
      </c>
      <c r="D107" s="14">
        <v>0.60162835702300144</v>
      </c>
      <c r="E107" s="14">
        <v>0.18306958712449894</v>
      </c>
      <c r="F107" s="14">
        <v>0.27037655534709981</v>
      </c>
      <c r="G107" s="10">
        <v>0.4959529473294193</v>
      </c>
      <c r="H107" s="10">
        <v>0.65039441115048557</v>
      </c>
      <c r="I107" s="10">
        <v>0.11733236953820292</v>
      </c>
      <c r="J107" s="10">
        <v>0.96188205877847244</v>
      </c>
      <c r="K107" s="10">
        <v>0.50080137287982329</v>
      </c>
      <c r="L107" s="15">
        <v>0.48606160618342642</v>
      </c>
      <c r="M107" s="10">
        <v>0.85782587488977402</v>
      </c>
      <c r="N107" s="10">
        <v>0.85638900931497308</v>
      </c>
      <c r="O107" s="10">
        <v>9.789198107319308E-2</v>
      </c>
      <c r="P107" s="10">
        <v>0.60273845429631678</v>
      </c>
      <c r="Q107" s="10">
        <v>0.73081293566959982</v>
      </c>
    </row>
    <row r="108" spans="2:17" x14ac:dyDescent="0.5">
      <c r="B108" s="10">
        <v>0.73987526327233266</v>
      </c>
      <c r="C108" s="10">
        <v>0.55132821856464709</v>
      </c>
      <c r="D108" s="14">
        <v>0.82341835459387291</v>
      </c>
      <c r="E108" s="14">
        <v>0.33274228151923513</v>
      </c>
      <c r="F108" s="14">
        <v>0.5338806573780126</v>
      </c>
      <c r="G108" s="10">
        <v>0.56037673242207475</v>
      </c>
      <c r="H108" s="10">
        <v>0.71346486625006822</v>
      </c>
      <c r="I108" s="10">
        <v>0.83220139176317875</v>
      </c>
      <c r="J108" s="10">
        <v>0.51338890607734133</v>
      </c>
      <c r="K108" s="10">
        <v>0.27502606934794471</v>
      </c>
      <c r="L108" s="15">
        <v>0.74770559218193089</v>
      </c>
      <c r="M108" s="10">
        <v>0.78657104397368727</v>
      </c>
      <c r="N108" s="10">
        <v>0.36842294584126822</v>
      </c>
      <c r="O108" s="10">
        <v>1.4825035956614885E-2</v>
      </c>
      <c r="P108" s="10">
        <v>0.9051380201997361</v>
      </c>
      <c r="Q108" s="10">
        <v>0.31423923996362269</v>
      </c>
    </row>
    <row r="109" spans="2:17" x14ac:dyDescent="0.5">
      <c r="B109" s="10">
        <v>0.2790792919138283</v>
      </c>
      <c r="C109" s="10">
        <v>0.19990478840394799</v>
      </c>
      <c r="D109" s="14">
        <v>0.95342572334838716</v>
      </c>
      <c r="E109" s="14">
        <v>5.3345861799429795E-2</v>
      </c>
      <c r="F109" s="14">
        <v>0.48348281458659703</v>
      </c>
      <c r="G109" s="10">
        <v>0.12383635974316576</v>
      </c>
      <c r="H109" s="10">
        <v>6.2669581284504616E-3</v>
      </c>
      <c r="I109" s="10">
        <v>0.881241504475204</v>
      </c>
      <c r="J109" s="10">
        <v>0.10380867219771428</v>
      </c>
      <c r="K109" s="10">
        <v>0.39382705615749924</v>
      </c>
      <c r="L109" s="15">
        <v>0.59127530585158006</v>
      </c>
      <c r="M109" s="10">
        <v>0.74500850820462294</v>
      </c>
      <c r="N109" s="10">
        <v>0.66619792756667096</v>
      </c>
      <c r="O109" s="10">
        <v>0.58407912905269987</v>
      </c>
      <c r="P109" s="10">
        <v>0.28767475371115347</v>
      </c>
      <c r="Q109" s="10">
        <v>0.52024219929668925</v>
      </c>
    </row>
    <row r="110" spans="2:17" x14ac:dyDescent="0.5">
      <c r="B110" s="10">
        <v>0.40349971052912359</v>
      </c>
      <c r="C110" s="10">
        <v>0.28164103674893348</v>
      </c>
      <c r="D110" s="14">
        <v>0.89257327581887314</v>
      </c>
      <c r="E110" s="14">
        <v>1.525347262443022E-3</v>
      </c>
      <c r="F110" s="14">
        <v>6.5910971830117404E-2</v>
      </c>
      <c r="G110" s="10">
        <v>4.6817525787600012E-2</v>
      </c>
      <c r="H110" s="10">
        <v>0.51280026472451756</v>
      </c>
      <c r="I110" s="10">
        <v>0.16147749399053546</v>
      </c>
      <c r="J110" s="10">
        <v>0.5986842372028649</v>
      </c>
      <c r="K110" s="10">
        <v>0.75018731417540074</v>
      </c>
      <c r="L110" s="15">
        <v>0.58272392129656492</v>
      </c>
      <c r="M110" s="10">
        <v>0.24612067064985954</v>
      </c>
      <c r="N110" s="10">
        <v>0.80099363307208971</v>
      </c>
      <c r="O110" s="10">
        <v>0.29743009830062617</v>
      </c>
      <c r="P110" s="10">
        <v>4.67100562381213E-2</v>
      </c>
      <c r="Q110" s="10">
        <v>0.69684832513743822</v>
      </c>
    </row>
    <row r="111" spans="2:17" x14ac:dyDescent="0.5">
      <c r="B111" s="10">
        <v>0.29655123385947135</v>
      </c>
      <c r="C111" s="10">
        <v>7.5638797216751819E-2</v>
      </c>
      <c r="D111" s="14">
        <v>0.47599278718307581</v>
      </c>
      <c r="E111" s="14">
        <v>0.96208117784355363</v>
      </c>
      <c r="F111" s="14">
        <v>0.41870836706453096</v>
      </c>
      <c r="G111" s="10">
        <v>0.3427427242931122</v>
      </c>
      <c r="H111" s="10">
        <v>0.68371498906235484</v>
      </c>
      <c r="I111" s="10">
        <v>0.73979361753336548</v>
      </c>
      <c r="J111" s="10">
        <v>0.28469448470262737</v>
      </c>
      <c r="K111" s="10">
        <v>0.26588647646496177</v>
      </c>
      <c r="L111" s="15">
        <v>0.86075655456789613</v>
      </c>
      <c r="M111" s="10">
        <v>0.931447808213691</v>
      </c>
      <c r="N111" s="10">
        <v>7.5339101970073319E-2</v>
      </c>
      <c r="O111" s="10">
        <v>0.4248194287912912</v>
      </c>
      <c r="P111" s="10">
        <v>0.51982460529877028</v>
      </c>
      <c r="Q111" s="10">
        <v>0.57452871176925591</v>
      </c>
    </row>
    <row r="112" spans="2:17" x14ac:dyDescent="0.5">
      <c r="B112" s="10">
        <v>0.42617583124618119</v>
      </c>
      <c r="C112" s="10">
        <v>0.49737027357800123</v>
      </c>
      <c r="D112" s="14">
        <v>0.93555287037555512</v>
      </c>
      <c r="E112" s="14">
        <v>0.18874764454877635</v>
      </c>
      <c r="F112" s="14">
        <v>0.95653071559059399</v>
      </c>
      <c r="G112" s="10">
        <v>0.32359745363227344</v>
      </c>
      <c r="H112" s="10">
        <v>0.22390505549609796</v>
      </c>
      <c r="I112" s="10">
        <v>0.8483506955588469</v>
      </c>
      <c r="J112" s="10">
        <v>0.58091655359139516</v>
      </c>
      <c r="K112" s="10">
        <v>0.39797695182952975</v>
      </c>
      <c r="L112" s="15">
        <v>0.55042603585183758</v>
      </c>
      <c r="M112" s="10">
        <v>0.94562465557611386</v>
      </c>
      <c r="N112" s="10">
        <v>0.69326397259598593</v>
      </c>
      <c r="O112" s="10">
        <v>0.10498526394683316</v>
      </c>
      <c r="P112" s="10">
        <v>0.87662007670180708</v>
      </c>
      <c r="Q112" s="10">
        <v>0.43415042881387955</v>
      </c>
    </row>
    <row r="113" spans="2:17" x14ac:dyDescent="0.5">
      <c r="B113" s="10">
        <v>0.4111575540705541</v>
      </c>
      <c r="C113" s="10">
        <v>0.22385731990112046</v>
      </c>
      <c r="D113" s="14">
        <v>0.80718098983253483</v>
      </c>
      <c r="E113" s="14">
        <v>0.55350987378559302</v>
      </c>
      <c r="F113" s="14">
        <v>0.18277829110412691</v>
      </c>
      <c r="G113" s="10">
        <v>0.68268801783169542</v>
      </c>
      <c r="H113" s="10">
        <v>0.81050691566433675</v>
      </c>
      <c r="I113" s="10">
        <v>0.38190855925385686</v>
      </c>
      <c r="J113" s="10">
        <v>0.28544638919353016</v>
      </c>
      <c r="K113" s="10">
        <v>0.14418755053761245</v>
      </c>
      <c r="L113" s="15">
        <v>0.74557518462414607</v>
      </c>
      <c r="M113" s="10">
        <v>5.2609229371172184E-2</v>
      </c>
      <c r="N113" s="10">
        <v>0.90031330422869438</v>
      </c>
      <c r="O113" s="10">
        <v>0.91243179700554022</v>
      </c>
      <c r="P113" s="10">
        <v>0.75595921271899269</v>
      </c>
      <c r="Q113" s="10">
        <v>0.1983659046273285</v>
      </c>
    </row>
    <row r="114" spans="2:17" x14ac:dyDescent="0.5">
      <c r="B114" s="10">
        <v>0.80378854129358501</v>
      </c>
      <c r="C114" s="10">
        <v>0.37404369045303887</v>
      </c>
      <c r="D114" s="14">
        <v>0.18485211334563728</v>
      </c>
      <c r="E114" s="14">
        <v>0.79406918121981818</v>
      </c>
      <c r="F114" s="14">
        <v>0.37018112841484996</v>
      </c>
      <c r="G114" s="10">
        <v>0.58538370802764494</v>
      </c>
      <c r="H114" s="10">
        <v>0.80177220285978734</v>
      </c>
      <c r="I114" s="10">
        <v>0.83388473794489482</v>
      </c>
      <c r="J114" s="10">
        <v>0.17479364929777574</v>
      </c>
      <c r="K114" s="10">
        <v>0.64246881302935877</v>
      </c>
      <c r="L114" s="15">
        <v>0.58504682432452082</v>
      </c>
      <c r="M114" s="10">
        <v>0.11243439259942201</v>
      </c>
      <c r="N114" s="10">
        <v>0.32359071597033751</v>
      </c>
      <c r="O114" s="10">
        <v>0.27076355973882404</v>
      </c>
      <c r="P114" s="10">
        <v>0.6995930906921437</v>
      </c>
      <c r="Q114" s="10">
        <v>6.9154854839505342E-2</v>
      </c>
    </row>
    <row r="115" spans="2:17" x14ac:dyDescent="0.5">
      <c r="B115" s="10">
        <v>0.91141414559549694</v>
      </c>
      <c r="C115" s="10">
        <v>0.24254096705900219</v>
      </c>
      <c r="D115" s="14">
        <v>0.312288431963758</v>
      </c>
      <c r="E115" s="14">
        <v>0.31184196328991565</v>
      </c>
      <c r="F115" s="14">
        <v>0.4735718358668759</v>
      </c>
      <c r="G115" s="10">
        <v>2.0741523698482034E-2</v>
      </c>
      <c r="H115" s="10">
        <v>4.7994768681818956E-2</v>
      </c>
      <c r="I115" s="10">
        <v>0.93742127025758637</v>
      </c>
      <c r="J115" s="10">
        <v>0.26627115873547913</v>
      </c>
      <c r="K115" s="10">
        <v>0.55845781069039946</v>
      </c>
      <c r="L115" s="15">
        <v>7.1765500278896166E-2</v>
      </c>
      <c r="M115" s="10">
        <v>0.90954499842021885</v>
      </c>
      <c r="N115" s="10">
        <v>0.64649675541040819</v>
      </c>
      <c r="O115" s="10">
        <v>0.77126698723714249</v>
      </c>
      <c r="P115" s="10">
        <v>0.32463714214889716</v>
      </c>
      <c r="Q115" s="10">
        <v>0.87779888204710699</v>
      </c>
    </row>
    <row r="116" spans="2:17" x14ac:dyDescent="0.5">
      <c r="B116" s="10">
        <v>0.87233299908196749</v>
      </c>
      <c r="C116" s="10">
        <v>0.61317717981154596</v>
      </c>
      <c r="D116" s="14">
        <v>0.95079799399263032</v>
      </c>
      <c r="E116" s="14">
        <v>0.38756115896811938</v>
      </c>
      <c r="F116" s="14">
        <v>0.32747467607306469</v>
      </c>
      <c r="G116" s="10">
        <v>5.1229781154621401E-2</v>
      </c>
      <c r="H116" s="10">
        <v>0.27522973634542769</v>
      </c>
      <c r="I116" s="10">
        <v>0.43450009865142869</v>
      </c>
      <c r="J116" s="10">
        <v>0.31932120864961666</v>
      </c>
      <c r="K116" s="10">
        <v>0.92849882967931707</v>
      </c>
      <c r="L116" s="15">
        <v>0.22290227307311938</v>
      </c>
      <c r="M116" s="10">
        <v>0.7733956893871099</v>
      </c>
      <c r="N116" s="10">
        <v>0.50882197416398411</v>
      </c>
      <c r="O116" s="10">
        <v>0.84757776648831795</v>
      </c>
      <c r="P116" s="10">
        <v>0.39560911982434477</v>
      </c>
      <c r="Q116" s="10">
        <v>0.30933534695364084</v>
      </c>
    </row>
    <row r="117" spans="2:17" x14ac:dyDescent="0.5">
      <c r="B117" s="10">
        <v>0.31996610211670351</v>
      </c>
      <c r="C117" s="10">
        <v>0.38763392372976591</v>
      </c>
      <c r="D117" s="14">
        <v>0.19387653394393656</v>
      </c>
      <c r="E117" s="14">
        <v>0.31447533894904289</v>
      </c>
      <c r="F117" s="14">
        <v>0.82141377514901048</v>
      </c>
      <c r="G117" s="10">
        <v>0.71692770439784081</v>
      </c>
      <c r="H117" s="10">
        <v>0.78439206665663441</v>
      </c>
      <c r="I117" s="10">
        <v>0.29884978853456357</v>
      </c>
      <c r="J117" s="10">
        <v>0.50478104163588711</v>
      </c>
      <c r="K117" s="10">
        <v>0.47641668481426169</v>
      </c>
      <c r="L117" s="15">
        <v>0.47156596857616107</v>
      </c>
      <c r="M117" s="10">
        <v>0.63151529127677963</v>
      </c>
      <c r="N117" s="10">
        <v>6.6940793918752739E-3</v>
      </c>
      <c r="O117" s="10">
        <v>0.68316404378957118</v>
      </c>
      <c r="P117" s="10">
        <v>1.4814907887208628E-2</v>
      </c>
      <c r="Q117" s="10">
        <v>0.65549300012856104</v>
      </c>
    </row>
    <row r="118" spans="2:17" x14ac:dyDescent="0.5">
      <c r="B118" s="10">
        <v>0.88724204569661347</v>
      </c>
      <c r="C118" s="10">
        <v>0.13486498677375369</v>
      </c>
      <c r="D118" s="14">
        <v>0.24740441554865766</v>
      </c>
      <c r="E118" s="14">
        <v>0.88270447416422226</v>
      </c>
      <c r="F118" s="14">
        <v>0.33728303423970196</v>
      </c>
      <c r="G118" s="10">
        <v>0.51365964503961603</v>
      </c>
      <c r="H118" s="10">
        <v>0.70852338866936404</v>
      </c>
      <c r="I118" s="10">
        <v>0.89039040969212846</v>
      </c>
      <c r="J118" s="10">
        <v>0.5155203704127036</v>
      </c>
      <c r="K118" s="10">
        <v>0.68054756962274043</v>
      </c>
      <c r="L118" s="15">
        <v>0.41241806971682954</v>
      </c>
      <c r="M118" s="10">
        <v>0.80872579259896571</v>
      </c>
      <c r="N118" s="10">
        <v>0.99092791549563719</v>
      </c>
      <c r="O118" s="10">
        <v>0.67265185554284557</v>
      </c>
      <c r="P118" s="10">
        <v>0.2154327301702883</v>
      </c>
      <c r="Q118" s="10">
        <v>0.79633084803036813</v>
      </c>
    </row>
    <row r="119" spans="2:17" x14ac:dyDescent="0.5">
      <c r="B119" s="10">
        <v>3.8609803513088181E-2</v>
      </c>
      <c r="C119" s="10">
        <v>0.49606465732635652</v>
      </c>
      <c r="D119" s="14">
        <v>0.74416666293604417</v>
      </c>
      <c r="E119" s="14">
        <v>0.34325375410999137</v>
      </c>
      <c r="F119" s="14">
        <v>0.22337110568515772</v>
      </c>
      <c r="G119" s="10">
        <v>0.75654469882107556</v>
      </c>
      <c r="H119" s="10">
        <v>0.5712095425542385</v>
      </c>
      <c r="I119" s="10">
        <v>0.58867851335321397</v>
      </c>
      <c r="J119" s="10">
        <v>0.45914472005504248</v>
      </c>
      <c r="K119" s="10">
        <v>0.42293070533739652</v>
      </c>
      <c r="L119" s="15">
        <v>7.7087245662373682E-2</v>
      </c>
      <c r="M119" s="10">
        <v>0.8323896049386974</v>
      </c>
      <c r="N119" s="10">
        <v>8.7015751701233546E-2</v>
      </c>
      <c r="O119" s="10">
        <v>0.5985322634387793</v>
      </c>
      <c r="P119" s="10">
        <v>0.1706572295180826</v>
      </c>
      <c r="Q119" s="10">
        <v>0.68752931668788553</v>
      </c>
    </row>
    <row r="120" spans="2:17" x14ac:dyDescent="0.5">
      <c r="B120" s="10">
        <v>0.75964258515910643</v>
      </c>
      <c r="C120" s="10">
        <v>0.85819661600168562</v>
      </c>
      <c r="D120" s="14">
        <v>0.82848418229107357</v>
      </c>
      <c r="E120" s="14">
        <v>7.6896562819833036E-2</v>
      </c>
      <c r="F120" s="14">
        <v>0.99035836746602346</v>
      </c>
      <c r="G120" s="10">
        <v>0.57873551710014048</v>
      </c>
      <c r="H120" s="10">
        <v>0.55498119447978578</v>
      </c>
      <c r="I120" s="10">
        <v>0.59562988802397565</v>
      </c>
      <c r="J120" s="10">
        <v>0.10364296948537044</v>
      </c>
      <c r="K120" s="10">
        <v>0.22247853941060081</v>
      </c>
      <c r="L120" s="15">
        <v>0.863114102631799</v>
      </c>
      <c r="M120" s="10">
        <v>0.90349005552326034</v>
      </c>
      <c r="N120" s="10">
        <v>0.36540081944513947</v>
      </c>
      <c r="O120" s="10">
        <v>0.19011610136799773</v>
      </c>
      <c r="P120" s="10">
        <v>0.21534800993127456</v>
      </c>
      <c r="Q120" s="10">
        <v>0.78090677783895179</v>
      </c>
    </row>
    <row r="121" spans="2:17" x14ac:dyDescent="0.5">
      <c r="B121" s="10">
        <v>0.97370843083823044</v>
      </c>
      <c r="C121" s="10">
        <v>0.54073032154199119</v>
      </c>
      <c r="D121" s="14">
        <v>0.5344087949747367</v>
      </c>
      <c r="E121" s="14">
        <v>0.37148933109154925</v>
      </c>
      <c r="F121" s="14">
        <v>0.98231865523844153</v>
      </c>
      <c r="G121" s="10">
        <v>0.84593338235811122</v>
      </c>
      <c r="H121" s="10">
        <v>0.81114324630319956</v>
      </c>
      <c r="I121" s="10">
        <v>0.52666834585191724</v>
      </c>
      <c r="J121" s="10">
        <v>0.98590938427457386</v>
      </c>
      <c r="K121" s="10">
        <v>0.76134972532588785</v>
      </c>
      <c r="L121" s="15">
        <v>0.90558871354090109</v>
      </c>
      <c r="M121" s="10">
        <v>0.13262261513297391</v>
      </c>
      <c r="N121" s="10">
        <v>0.96761785807214151</v>
      </c>
      <c r="O121" s="10">
        <v>3.5245024258131641E-2</v>
      </c>
      <c r="P121" s="10">
        <v>0.31205874986780047</v>
      </c>
      <c r="Q121" s="10">
        <v>2.6684009831959621E-2</v>
      </c>
    </row>
    <row r="122" spans="2:17" x14ac:dyDescent="0.5">
      <c r="B122" s="10">
        <v>7.8725898586495369E-2</v>
      </c>
      <c r="C122" s="10">
        <v>0.11278299780640744</v>
      </c>
      <c r="D122" s="14">
        <v>0.81294757917778337</v>
      </c>
      <c r="E122" s="14">
        <v>0.91469241455117367</v>
      </c>
      <c r="F122" s="14">
        <v>0.42613196686168386</v>
      </c>
      <c r="G122" s="10">
        <v>0.91203995556083139</v>
      </c>
      <c r="H122" s="10">
        <v>0.41543092487448274</v>
      </c>
      <c r="I122" s="10">
        <v>0.27617981989576723</v>
      </c>
      <c r="J122" s="10">
        <v>1.1415794333071716E-3</v>
      </c>
      <c r="K122" s="10">
        <v>0.10141921742364612</v>
      </c>
      <c r="L122" s="15">
        <v>0.69715785798636998</v>
      </c>
      <c r="M122" s="10">
        <v>0.85980188053859874</v>
      </c>
      <c r="N122" s="10">
        <v>0.46658560558693374</v>
      </c>
      <c r="O122" s="10">
        <v>4.4760394436308637E-2</v>
      </c>
      <c r="P122" s="10">
        <v>0.37541154412522459</v>
      </c>
      <c r="Q122" s="10">
        <v>0.54053394215534656</v>
      </c>
    </row>
    <row r="123" spans="2:17" x14ac:dyDescent="0.5">
      <c r="B123" s="10">
        <v>0.34935500256929863</v>
      </c>
      <c r="C123" s="10">
        <v>0.70528515465818042</v>
      </c>
      <c r="D123" s="14">
        <v>0.65637573533056082</v>
      </c>
      <c r="E123" s="14">
        <v>0.70923923327290517</v>
      </c>
      <c r="F123" s="14">
        <v>4.3824188362367344E-2</v>
      </c>
      <c r="G123" s="10">
        <v>0.51837389257002542</v>
      </c>
      <c r="H123" s="10">
        <v>0.81670438357100839</v>
      </c>
      <c r="I123" s="10">
        <v>0.11362417296600391</v>
      </c>
      <c r="J123" s="10">
        <v>0.91821802714138934</v>
      </c>
      <c r="K123" s="10">
        <v>0.90254758374635191</v>
      </c>
      <c r="L123" s="15">
        <v>0.81608713213550677</v>
      </c>
      <c r="M123" s="10">
        <v>0.71532133233519524</v>
      </c>
      <c r="N123" s="10">
        <v>0.92709317859510798</v>
      </c>
      <c r="O123" s="10">
        <v>0.63392780534399495</v>
      </c>
      <c r="P123" s="10">
        <v>0.8978783980687961</v>
      </c>
      <c r="Q123" s="10">
        <v>0.94068151098225083</v>
      </c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B1:R33"/>
  <sheetViews>
    <sheetView showGridLines="0" zoomScale="115" zoomScaleNormal="115" workbookViewId="0">
      <selection activeCell="F16" sqref="F16"/>
    </sheetView>
  </sheetViews>
  <sheetFormatPr defaultColWidth="9.09765625" defaultRowHeight="14" x14ac:dyDescent="0.3"/>
  <cols>
    <col min="1" max="1" width="3.8984375" style="17" customWidth="1"/>
    <col min="2" max="2" width="30" style="17" customWidth="1"/>
    <col min="3" max="3" width="5.59765625" style="17" customWidth="1"/>
    <col min="4" max="4" width="8.59765625" style="17" customWidth="1"/>
    <col min="5" max="5" width="9.69921875" style="17" customWidth="1"/>
    <col min="6" max="6" width="11.296875" style="17" customWidth="1"/>
    <col min="7" max="7" width="9.8984375" style="17" customWidth="1"/>
    <col min="8" max="8" width="11.3984375" style="17" customWidth="1"/>
    <col min="9" max="9" width="10.59765625" style="17" customWidth="1"/>
    <col min="10" max="10" width="9.59765625" style="17" customWidth="1"/>
    <col min="11" max="11" width="11.8984375" style="17" customWidth="1"/>
    <col min="12" max="12" width="9.69921875" style="17" customWidth="1"/>
    <col min="13" max="13" width="9.3984375" style="17" customWidth="1"/>
    <col min="14" max="14" width="9.59765625" style="17" bestFit="1" customWidth="1"/>
    <col min="15" max="15" width="9.296875" style="17" customWidth="1"/>
    <col min="16" max="16384" width="9.09765625" style="17"/>
  </cols>
  <sheetData>
    <row r="1" spans="2:16" x14ac:dyDescent="0.3">
      <c r="B1" s="16" t="s">
        <v>24</v>
      </c>
    </row>
    <row r="2" spans="2:16" x14ac:dyDescent="0.3">
      <c r="B2" s="18" t="s">
        <v>25</v>
      </c>
      <c r="D2" s="18"/>
      <c r="E2" s="18"/>
    </row>
    <row r="3" spans="2:16" x14ac:dyDescent="0.3">
      <c r="B3" s="18"/>
      <c r="D3" s="18"/>
      <c r="E3" s="18"/>
    </row>
    <row r="4" spans="2:16" x14ac:dyDescent="0.3">
      <c r="B4" s="19" t="s">
        <v>26</v>
      </c>
      <c r="C4" s="20"/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16" x14ac:dyDescent="0.3">
      <c r="C5" s="18"/>
      <c r="D5" s="18"/>
      <c r="E5" s="18"/>
    </row>
    <row r="6" spans="2:16" x14ac:dyDescent="0.3">
      <c r="B6" s="18"/>
      <c r="C6" s="18"/>
      <c r="D6" s="18"/>
      <c r="E6" s="18"/>
      <c r="F6" s="21" t="s">
        <v>27</v>
      </c>
      <c r="G6" s="22"/>
      <c r="H6" s="22"/>
      <c r="I6" s="22"/>
      <c r="J6" s="23"/>
      <c r="K6" s="21" t="s">
        <v>28</v>
      </c>
      <c r="L6" s="22"/>
      <c r="M6" s="22"/>
      <c r="N6" s="22"/>
      <c r="O6" s="23"/>
      <c r="P6" s="16" t="s">
        <v>71</v>
      </c>
    </row>
    <row r="7" spans="2:16" x14ac:dyDescent="0.3">
      <c r="B7" s="18"/>
      <c r="C7" s="18"/>
      <c r="D7" s="18"/>
      <c r="E7" s="18"/>
      <c r="F7" s="24">
        <v>2013</v>
      </c>
      <c r="G7" s="25">
        <f>F7+1</f>
        <v>2014</v>
      </c>
      <c r="H7" s="25">
        <f t="shared" ref="H7:O7" si="0">G7+1</f>
        <v>2015</v>
      </c>
      <c r="I7" s="25">
        <f t="shared" si="0"/>
        <v>2016</v>
      </c>
      <c r="J7" s="26">
        <f t="shared" si="0"/>
        <v>2017</v>
      </c>
      <c r="K7" s="27">
        <f t="shared" si="0"/>
        <v>2018</v>
      </c>
      <c r="L7" s="27">
        <f t="shared" si="0"/>
        <v>2019</v>
      </c>
      <c r="M7" s="27">
        <f t="shared" si="0"/>
        <v>2020</v>
      </c>
      <c r="N7" s="27">
        <f t="shared" si="0"/>
        <v>2021</v>
      </c>
      <c r="O7" s="27">
        <f t="shared" si="0"/>
        <v>2022</v>
      </c>
      <c r="P7" s="18" t="s">
        <v>49</v>
      </c>
    </row>
    <row r="8" spans="2:16" x14ac:dyDescent="0.3">
      <c r="B8" s="17" t="s">
        <v>29</v>
      </c>
      <c r="F8" s="28">
        <v>1171.864</v>
      </c>
      <c r="G8" s="28">
        <v>1375.501</v>
      </c>
      <c r="H8" s="28">
        <v>1543.6179999999999</v>
      </c>
      <c r="I8" s="28">
        <v>1678.925</v>
      </c>
      <c r="J8" s="29">
        <v>1794.873</v>
      </c>
      <c r="K8" s="56">
        <f>J8*(1+K27)</f>
        <v>1920.5141100000001</v>
      </c>
      <c r="L8" s="56"/>
      <c r="M8" s="56"/>
      <c r="N8" s="56"/>
      <c r="O8" s="56"/>
      <c r="P8" s="18" t="s">
        <v>48</v>
      </c>
    </row>
    <row r="9" spans="2:16" x14ac:dyDescent="0.3">
      <c r="B9" s="17" t="s">
        <v>30</v>
      </c>
      <c r="F9" s="30">
        <v>741.13099999999997</v>
      </c>
      <c r="G9" s="30">
        <v>836.61099999999999</v>
      </c>
      <c r="H9" s="30">
        <v>939.84199999999998</v>
      </c>
      <c r="I9" s="30">
        <v>1010.473</v>
      </c>
      <c r="J9" s="31">
        <v>1100.3440000000001</v>
      </c>
      <c r="K9" s="57">
        <f>K8*K28</f>
        <v>1181.1161776500001</v>
      </c>
      <c r="L9" s="57"/>
      <c r="M9" s="57"/>
      <c r="N9" s="57"/>
      <c r="O9" s="57"/>
      <c r="P9" s="18"/>
    </row>
    <row r="10" spans="2:16" x14ac:dyDescent="0.3">
      <c r="B10" s="16" t="s">
        <v>31</v>
      </c>
      <c r="F10" s="33">
        <f>F8-F9</f>
        <v>430.73300000000006</v>
      </c>
      <c r="G10" s="33">
        <f t="shared" ref="G10:K10" si="1">G8-G9</f>
        <v>538.89</v>
      </c>
      <c r="H10" s="33">
        <f t="shared" si="1"/>
        <v>603.77599999999995</v>
      </c>
      <c r="I10" s="33">
        <f t="shared" si="1"/>
        <v>668.452</v>
      </c>
      <c r="J10" s="34">
        <f t="shared" si="1"/>
        <v>694.529</v>
      </c>
      <c r="K10" s="58">
        <f t="shared" si="1"/>
        <v>739.39793235000002</v>
      </c>
      <c r="L10" s="58"/>
      <c r="M10" s="58"/>
      <c r="N10" s="58"/>
      <c r="O10" s="58"/>
      <c r="P10" s="18"/>
    </row>
    <row r="11" spans="2:16" x14ac:dyDescent="0.3">
      <c r="B11" s="16"/>
      <c r="F11" s="35"/>
      <c r="G11" s="35"/>
      <c r="H11" s="35"/>
      <c r="I11" s="35"/>
      <c r="J11" s="36"/>
      <c r="K11" s="32"/>
      <c r="L11" s="32"/>
      <c r="M11" s="32"/>
      <c r="N11" s="32"/>
      <c r="O11" s="32"/>
      <c r="P11" s="18"/>
    </row>
    <row r="12" spans="2:16" x14ac:dyDescent="0.3">
      <c r="B12" s="37" t="s">
        <v>32</v>
      </c>
      <c r="C12" s="37"/>
      <c r="D12" s="37"/>
      <c r="E12" s="37"/>
      <c r="F12" s="38">
        <v>76.495000000000005</v>
      </c>
      <c r="G12" s="38">
        <v>84.176000000000002</v>
      </c>
      <c r="H12" s="38">
        <v>88.393000000000001</v>
      </c>
      <c r="I12" s="38">
        <v>94.238</v>
      </c>
      <c r="J12" s="31">
        <v>99.725999999999999</v>
      </c>
      <c r="K12" s="59">
        <f>K8*K29</f>
        <v>109.46930427000001</v>
      </c>
      <c r="L12" s="59"/>
      <c r="M12" s="59"/>
      <c r="N12" s="59"/>
      <c r="O12" s="59"/>
      <c r="P12" s="18" t="s">
        <v>50</v>
      </c>
    </row>
    <row r="13" spans="2:16" x14ac:dyDescent="0.3">
      <c r="B13" s="37" t="s">
        <v>33</v>
      </c>
      <c r="C13" s="37"/>
      <c r="D13" s="37"/>
      <c r="E13" s="37"/>
      <c r="F13" s="38">
        <v>49.496000000000002</v>
      </c>
      <c r="G13" s="38">
        <v>55.88</v>
      </c>
      <c r="H13" s="38">
        <v>56.616999999999997</v>
      </c>
      <c r="I13" s="38">
        <v>62.470999999999997</v>
      </c>
      <c r="J13" s="31">
        <v>71.442999999999998</v>
      </c>
      <c r="K13" s="59">
        <f>K8*K30</f>
        <v>76.820564400000009</v>
      </c>
      <c r="L13" s="59"/>
      <c r="M13" s="59"/>
      <c r="N13" s="59"/>
      <c r="O13" s="59"/>
      <c r="P13" s="18"/>
    </row>
    <row r="14" spans="2:16" x14ac:dyDescent="0.3">
      <c r="B14" s="40" t="s">
        <v>34</v>
      </c>
      <c r="C14" s="40"/>
      <c r="D14" s="40"/>
      <c r="E14" s="40"/>
      <c r="F14" s="60">
        <f t="shared" ref="F14" si="2">F10-F12-F13</f>
        <v>304.74200000000008</v>
      </c>
      <c r="G14" s="60"/>
      <c r="H14" s="60"/>
      <c r="I14" s="60"/>
      <c r="J14" s="61"/>
      <c r="K14" s="60"/>
      <c r="L14" s="60"/>
      <c r="M14" s="60"/>
      <c r="N14" s="60"/>
      <c r="O14" s="60"/>
      <c r="P14" s="18" t="s">
        <v>51</v>
      </c>
    </row>
    <row r="15" spans="2:16" x14ac:dyDescent="0.3">
      <c r="B15" s="37" t="s">
        <v>35</v>
      </c>
      <c r="C15" s="41">
        <v>0.35</v>
      </c>
      <c r="D15" s="41">
        <v>0.21</v>
      </c>
      <c r="E15" s="37"/>
      <c r="F15" s="62">
        <f>F14*$C$15</f>
        <v>106.65970000000002</v>
      </c>
      <c r="G15" s="62"/>
      <c r="H15" s="62"/>
      <c r="I15" s="62"/>
      <c r="J15" s="63"/>
      <c r="K15" s="62"/>
      <c r="L15" s="62"/>
      <c r="M15" s="62"/>
      <c r="N15" s="62"/>
      <c r="O15" s="62"/>
      <c r="P15" s="18" t="s">
        <v>52</v>
      </c>
    </row>
    <row r="16" spans="2:16" x14ac:dyDescent="0.3">
      <c r="B16" s="44" t="s">
        <v>36</v>
      </c>
      <c r="C16" s="44"/>
      <c r="D16" s="44"/>
      <c r="E16" s="44"/>
      <c r="F16" s="64">
        <f>F14-F15</f>
        <v>198.08230000000006</v>
      </c>
      <c r="G16" s="64"/>
      <c r="H16" s="64"/>
      <c r="I16" s="64"/>
      <c r="J16" s="65"/>
      <c r="K16" s="64"/>
      <c r="L16" s="64"/>
      <c r="M16" s="64"/>
      <c r="N16" s="64"/>
      <c r="O16" s="64"/>
      <c r="P16" s="18" t="s">
        <v>54</v>
      </c>
    </row>
    <row r="17" spans="2:18" x14ac:dyDescent="0.3">
      <c r="B17" s="37"/>
      <c r="C17" s="37"/>
      <c r="D17" s="37"/>
      <c r="E17" s="37"/>
      <c r="F17" s="42"/>
      <c r="G17" s="42"/>
      <c r="H17" s="42"/>
      <c r="I17" s="42"/>
      <c r="J17" s="43"/>
      <c r="K17" s="37"/>
      <c r="L17" s="37"/>
      <c r="M17" s="37"/>
      <c r="N17" s="37"/>
      <c r="O17" s="37"/>
      <c r="P17" s="18" t="s">
        <v>53</v>
      </c>
    </row>
    <row r="18" spans="2:18" x14ac:dyDescent="0.3">
      <c r="B18" s="37" t="s">
        <v>37</v>
      </c>
      <c r="C18" s="37"/>
      <c r="D18" s="37"/>
      <c r="E18" s="37"/>
      <c r="F18" s="38">
        <v>62.853999999999999</v>
      </c>
      <c r="G18" s="38">
        <v>77.376000000000005</v>
      </c>
      <c r="H18" s="38">
        <v>80.599000000000004</v>
      </c>
      <c r="I18" s="38">
        <v>88.587000000000003</v>
      </c>
      <c r="J18" s="31">
        <v>99.570999999999998</v>
      </c>
      <c r="K18" s="66">
        <f>-K19*K32</f>
        <v>112.35007543500001</v>
      </c>
      <c r="L18" s="66">
        <f t="shared" ref="L18:O18" si="3">-L19*L32</f>
        <v>0</v>
      </c>
      <c r="M18" s="66">
        <f t="shared" si="3"/>
        <v>0</v>
      </c>
      <c r="N18" s="66">
        <f t="shared" si="3"/>
        <v>0</v>
      </c>
      <c r="O18" s="66">
        <f t="shared" si="3"/>
        <v>0</v>
      </c>
      <c r="P18" s="18"/>
    </row>
    <row r="19" spans="2:18" x14ac:dyDescent="0.3">
      <c r="B19" s="37" t="s">
        <v>38</v>
      </c>
      <c r="C19" s="37"/>
      <c r="D19" s="37"/>
      <c r="E19" s="37"/>
      <c r="F19" s="38">
        <v>-55.38</v>
      </c>
      <c r="G19" s="38">
        <v>-72.519000000000005</v>
      </c>
      <c r="H19" s="38">
        <v>-97.941999999999993</v>
      </c>
      <c r="I19" s="38">
        <v>-120.956</v>
      </c>
      <c r="J19" s="31">
        <v>-104.041</v>
      </c>
      <c r="K19" s="67">
        <f>-K8*K31</f>
        <v>-124.83341715</v>
      </c>
      <c r="L19" s="67">
        <f>-L8*L31</f>
        <v>0</v>
      </c>
      <c r="M19" s="67">
        <f>-M8*M31</f>
        <v>0</v>
      </c>
      <c r="N19" s="67">
        <f>-N8*N31</f>
        <v>0</v>
      </c>
      <c r="O19" s="67">
        <f>-O8*O31</f>
        <v>0</v>
      </c>
    </row>
    <row r="20" spans="2:18" x14ac:dyDescent="0.3">
      <c r="B20" s="37" t="s">
        <v>39</v>
      </c>
      <c r="C20" s="37"/>
      <c r="D20" s="37"/>
      <c r="E20" s="37"/>
      <c r="F20" s="38"/>
      <c r="G20" s="38">
        <v>-54.162999999999982</v>
      </c>
      <c r="H20" s="38">
        <v>-71.119999999999976</v>
      </c>
      <c r="I20" s="38">
        <v>15.263999999999896</v>
      </c>
      <c r="J20" s="31">
        <v>-7.5119999999999436</v>
      </c>
      <c r="K20" s="67" t="e">
        <f>-#REF!</f>
        <v>#REF!</v>
      </c>
      <c r="L20" s="67" t="e">
        <f>-#REF!</f>
        <v>#REF!</v>
      </c>
      <c r="M20" s="67" t="e">
        <f>-#REF!</f>
        <v>#REF!</v>
      </c>
      <c r="N20" s="67" t="e">
        <f>-#REF!</f>
        <v>#REF!</v>
      </c>
      <c r="O20" s="67" t="e">
        <f>-#REF!</f>
        <v>#REF!</v>
      </c>
    </row>
    <row r="21" spans="2:18" x14ac:dyDescent="0.3">
      <c r="B21" s="45" t="s">
        <v>40</v>
      </c>
      <c r="C21" s="45"/>
      <c r="D21" s="45"/>
      <c r="E21" s="45"/>
      <c r="F21" s="46">
        <f>SUM(F16:F20)</f>
        <v>205.55630000000008</v>
      </c>
      <c r="G21" s="46">
        <f t="shared" ref="G21:O21" si="4">SUM(G16:G20)</f>
        <v>-49.305999999999983</v>
      </c>
      <c r="H21" s="46">
        <f t="shared" si="4"/>
        <v>-88.462999999999965</v>
      </c>
      <c r="I21" s="46">
        <f t="shared" si="4"/>
        <v>-17.105000000000103</v>
      </c>
      <c r="J21" s="47">
        <f t="shared" si="4"/>
        <v>-11.981999999999942</v>
      </c>
      <c r="K21" s="68" t="e">
        <f t="shared" si="4"/>
        <v>#REF!</v>
      </c>
      <c r="L21" s="68" t="e">
        <f t="shared" si="4"/>
        <v>#REF!</v>
      </c>
      <c r="M21" s="68" t="e">
        <f t="shared" si="4"/>
        <v>#REF!</v>
      </c>
      <c r="N21" s="68" t="e">
        <f t="shared" si="4"/>
        <v>#REF!</v>
      </c>
      <c r="O21" s="68" t="e">
        <f t="shared" si="4"/>
        <v>#REF!</v>
      </c>
    </row>
    <row r="22" spans="2:18" x14ac:dyDescent="0.3">
      <c r="B22" s="37"/>
      <c r="C22" s="45"/>
      <c r="D22" s="45"/>
      <c r="E22" s="45"/>
      <c r="F22" s="42"/>
      <c r="G22" s="42"/>
      <c r="H22" s="42"/>
      <c r="I22" s="42"/>
      <c r="J22" s="42"/>
      <c r="K22" s="37"/>
      <c r="L22" s="37"/>
      <c r="M22" s="37"/>
      <c r="N22" s="37"/>
      <c r="O22" s="37"/>
      <c r="P22" s="48"/>
    </row>
    <row r="23" spans="2:18" x14ac:dyDescent="0.3">
      <c r="F23" s="49"/>
    </row>
    <row r="24" spans="2:18" x14ac:dyDescent="0.3">
      <c r="F24" s="21" t="s">
        <v>27</v>
      </c>
      <c r="G24" s="22"/>
      <c r="H24" s="22"/>
      <c r="I24" s="22"/>
      <c r="J24" s="23"/>
      <c r="K24" s="21" t="s">
        <v>28</v>
      </c>
      <c r="L24" s="22"/>
      <c r="M24" s="22"/>
      <c r="N24" s="22"/>
      <c r="O24" s="23"/>
    </row>
    <row r="25" spans="2:18" x14ac:dyDescent="0.3">
      <c r="F25" s="50">
        <f>F7</f>
        <v>2013</v>
      </c>
      <c r="G25" s="51">
        <f>F25+1</f>
        <v>2014</v>
      </c>
      <c r="H25" s="51">
        <f t="shared" ref="H25:O25" si="5">G25+1</f>
        <v>2015</v>
      </c>
      <c r="I25" s="51">
        <f t="shared" si="5"/>
        <v>2016</v>
      </c>
      <c r="J25" s="52">
        <f t="shared" si="5"/>
        <v>2017</v>
      </c>
      <c r="K25" s="51">
        <f t="shared" si="5"/>
        <v>2018</v>
      </c>
      <c r="L25" s="51">
        <f t="shared" si="5"/>
        <v>2019</v>
      </c>
      <c r="M25" s="51">
        <f t="shared" si="5"/>
        <v>2020</v>
      </c>
      <c r="N25" s="51">
        <f t="shared" si="5"/>
        <v>2021</v>
      </c>
      <c r="O25" s="51">
        <f t="shared" si="5"/>
        <v>2022</v>
      </c>
    </row>
    <row r="26" spans="2:18" x14ac:dyDescent="0.3">
      <c r="B26" s="16" t="s">
        <v>41</v>
      </c>
      <c r="C26" s="16"/>
      <c r="E26" s="16"/>
      <c r="F26" s="53"/>
      <c r="G26" s="53"/>
      <c r="H26" s="53"/>
      <c r="I26" s="53"/>
      <c r="J26" s="54"/>
      <c r="K26" s="53"/>
      <c r="L26" s="53"/>
      <c r="M26" s="53"/>
      <c r="N26" s="53"/>
      <c r="O26" s="53"/>
    </row>
    <row r="27" spans="2:18" x14ac:dyDescent="0.3">
      <c r="B27" s="17" t="s">
        <v>42</v>
      </c>
      <c r="F27" s="53"/>
      <c r="G27" s="53">
        <f>G8/F8-1</f>
        <v>0.17377187113863046</v>
      </c>
      <c r="H27" s="53">
        <f>H8/G8-1</f>
        <v>0.1222223757016534</v>
      </c>
      <c r="I27" s="53">
        <f>I8/H8-1</f>
        <v>8.765575420861893E-2</v>
      </c>
      <c r="J27" s="54">
        <f>J8/I8-1</f>
        <v>6.9060857393868247E-2</v>
      </c>
      <c r="K27" s="55">
        <v>7.0000000000000007E-2</v>
      </c>
      <c r="L27" s="69">
        <f>K27-0.5%</f>
        <v>6.5000000000000002E-2</v>
      </c>
      <c r="M27" s="69">
        <f t="shared" ref="M27:O27" si="6">L27-0.5%</f>
        <v>6.0000000000000005E-2</v>
      </c>
      <c r="N27" s="69">
        <f t="shared" si="6"/>
        <v>5.5000000000000007E-2</v>
      </c>
      <c r="O27" s="69">
        <f t="shared" si="6"/>
        <v>5.000000000000001E-2</v>
      </c>
      <c r="P27" s="18" t="s">
        <v>55</v>
      </c>
      <c r="Q27" s="53"/>
      <c r="R27" s="55"/>
    </row>
    <row r="28" spans="2:18" x14ac:dyDescent="0.3">
      <c r="B28" s="17" t="s">
        <v>43</v>
      </c>
      <c r="F28" s="53">
        <f>F9/F$8</f>
        <v>0.63243772314876123</v>
      </c>
      <c r="G28" s="53">
        <f>G9/G$8</f>
        <v>0.60822274938367915</v>
      </c>
      <c r="H28" s="53">
        <f>H9/H$8</f>
        <v>0.60885659534936754</v>
      </c>
      <c r="I28" s="53">
        <f>I9/I$8</f>
        <v>0.60185714072993135</v>
      </c>
      <c r="J28" s="54">
        <f>J9/J$8</f>
        <v>0.61304838838179643</v>
      </c>
      <c r="K28" s="55">
        <v>0.61499999999999999</v>
      </c>
      <c r="L28" s="69">
        <f>K28-0.1%</f>
        <v>0.61399999999999999</v>
      </c>
      <c r="M28" s="69">
        <f t="shared" ref="M28:O28" si="7">L28-0.1%</f>
        <v>0.61299999999999999</v>
      </c>
      <c r="N28" s="69">
        <f t="shared" si="7"/>
        <v>0.61199999999999999</v>
      </c>
      <c r="O28" s="69">
        <f t="shared" si="7"/>
        <v>0.61099999999999999</v>
      </c>
      <c r="P28" s="18" t="s">
        <v>56</v>
      </c>
      <c r="Q28" s="53"/>
      <c r="R28" s="55"/>
    </row>
    <row r="29" spans="2:18" x14ac:dyDescent="0.3">
      <c r="B29" s="17" t="s">
        <v>44</v>
      </c>
      <c r="F29" s="53">
        <f t="shared" ref="F29:J30" si="8">F12/F$8</f>
        <v>6.5276346060635024E-2</v>
      </c>
      <c r="G29" s="53">
        <f t="shared" si="8"/>
        <v>6.1196611271093229E-2</v>
      </c>
      <c r="H29" s="53">
        <f t="shared" si="8"/>
        <v>5.7263519860483621E-2</v>
      </c>
      <c r="I29" s="53">
        <f t="shared" si="8"/>
        <v>5.6129964113941958E-2</v>
      </c>
      <c r="J29" s="54">
        <f t="shared" si="8"/>
        <v>5.5561591265788718E-2</v>
      </c>
      <c r="K29" s="55">
        <v>5.7000000000000002E-2</v>
      </c>
      <c r="L29" s="69">
        <f>K29-0.1%</f>
        <v>5.6000000000000001E-2</v>
      </c>
      <c r="M29" s="69">
        <f t="shared" ref="M29:O29" si="9">L29-0.1%</f>
        <v>5.5E-2</v>
      </c>
      <c r="N29" s="69">
        <f t="shared" si="9"/>
        <v>5.3999999999999999E-2</v>
      </c>
      <c r="O29" s="69">
        <f t="shared" si="9"/>
        <v>5.2999999999999999E-2</v>
      </c>
      <c r="Q29" s="53"/>
      <c r="R29" s="55"/>
    </row>
    <row r="30" spans="2:18" x14ac:dyDescent="0.3">
      <c r="B30" s="17" t="s">
        <v>45</v>
      </c>
      <c r="F30" s="53">
        <f t="shared" si="8"/>
        <v>4.2236983131148327E-2</v>
      </c>
      <c r="G30" s="53">
        <f t="shared" si="8"/>
        <v>4.0625197655254346E-2</v>
      </c>
      <c r="H30" s="53">
        <f t="shared" si="8"/>
        <v>3.6678115958741084E-2</v>
      </c>
      <c r="I30" s="53">
        <f t="shared" si="8"/>
        <v>3.7208928332117273E-2</v>
      </c>
      <c r="J30" s="54">
        <f t="shared" si="8"/>
        <v>3.9803930417361001E-2</v>
      </c>
      <c r="K30" s="55">
        <v>0.04</v>
      </c>
      <c r="L30" s="69">
        <f>K30</f>
        <v>0.04</v>
      </c>
      <c r="M30" s="69">
        <f t="shared" ref="M30:O32" si="10">L30</f>
        <v>0.04</v>
      </c>
      <c r="N30" s="69">
        <f t="shared" si="10"/>
        <v>0.04</v>
      </c>
      <c r="O30" s="69">
        <f t="shared" si="10"/>
        <v>0.04</v>
      </c>
      <c r="P30" s="18" t="s">
        <v>57</v>
      </c>
      <c r="Q30" s="53"/>
      <c r="R30" s="55"/>
    </row>
    <row r="31" spans="2:18" x14ac:dyDescent="0.3">
      <c r="B31" s="17" t="s">
        <v>46</v>
      </c>
      <c r="F31" s="53">
        <f>-F19/F8</f>
        <v>4.725804359550255E-2</v>
      </c>
      <c r="G31" s="53">
        <f>-G19/G8</f>
        <v>5.2721880972823723E-2</v>
      </c>
      <c r="H31" s="53">
        <f>-H19/H8</f>
        <v>6.3449635855503103E-2</v>
      </c>
      <c r="I31" s="53">
        <f>-I19/I8</f>
        <v>7.2043718450794408E-2</v>
      </c>
      <c r="J31" s="54">
        <f>-J19/J8</f>
        <v>5.7965661080198988E-2</v>
      </c>
      <c r="K31" s="55">
        <v>6.5000000000000002E-2</v>
      </c>
      <c r="L31" s="69">
        <f>K31</f>
        <v>6.5000000000000002E-2</v>
      </c>
      <c r="M31" s="69">
        <f t="shared" si="10"/>
        <v>6.5000000000000002E-2</v>
      </c>
      <c r="N31" s="69">
        <f t="shared" si="10"/>
        <v>6.5000000000000002E-2</v>
      </c>
      <c r="O31" s="69">
        <f t="shared" si="10"/>
        <v>6.5000000000000002E-2</v>
      </c>
      <c r="P31" s="18" t="s">
        <v>58</v>
      </c>
      <c r="Q31" s="53"/>
      <c r="R31" s="55"/>
    </row>
    <row r="32" spans="2:18" x14ac:dyDescent="0.3">
      <c r="B32" s="17" t="s">
        <v>47</v>
      </c>
      <c r="F32" s="53">
        <f>-F18/F19</f>
        <v>1.1349584687612857</v>
      </c>
      <c r="G32" s="53">
        <f t="shared" ref="G32:J32" si="11">-G18/G19</f>
        <v>1.0669755512348489</v>
      </c>
      <c r="H32" s="53">
        <f t="shared" si="11"/>
        <v>0.82292581323640535</v>
      </c>
      <c r="I32" s="53">
        <f t="shared" si="11"/>
        <v>0.73239029068421579</v>
      </c>
      <c r="J32" s="54">
        <f t="shared" si="11"/>
        <v>0.95703616843359829</v>
      </c>
      <c r="K32" s="55">
        <v>0.9</v>
      </c>
      <c r="L32" s="69">
        <f>K32</f>
        <v>0.9</v>
      </c>
      <c r="M32" s="69">
        <f t="shared" si="10"/>
        <v>0.9</v>
      </c>
      <c r="N32" s="69">
        <f t="shared" si="10"/>
        <v>0.9</v>
      </c>
      <c r="O32" s="69">
        <f t="shared" si="10"/>
        <v>0.9</v>
      </c>
      <c r="Q32" s="53"/>
      <c r="R32" s="55"/>
    </row>
    <row r="33" spans="6:15" x14ac:dyDescent="0.3">
      <c r="F33" s="32"/>
      <c r="G33" s="32"/>
      <c r="H33" s="32"/>
      <c r="I33" s="32"/>
      <c r="J33" s="39"/>
      <c r="K33" s="30"/>
      <c r="L33" s="32"/>
      <c r="M33" s="32"/>
      <c r="N33" s="32"/>
      <c r="O33" s="32"/>
    </row>
  </sheetData>
  <scenarios current="2" sqref="I50 N50">
    <scenario name="Base case" locked="1" count="4" user="Classroom" comment="Created by Classroom on 3/19/2018_x000a_Modified by Classroom on 3/19/2018">
      <inputCells r="K27" val="0.07" numFmtId="164"/>
      <inputCells r="K28" val="0.615" numFmtId="164"/>
      <inputCells r="K29" val="0.057" numFmtId="164"/>
      <inputCells r="K30" val="0.04" numFmtId="164"/>
    </scenario>
    <scenario name="Best case" locked="1" count="4" user="Classroom" comment="Created by Classroom on 3/19/2018">
      <inputCells r="K27" val="0.09" numFmtId="164"/>
      <inputCells r="K28" val="0.61" numFmtId="164"/>
      <inputCells r="K29" val="0.055" numFmtId="164"/>
      <inputCells r="K30" val="0.037" numFmtId="164"/>
    </scenario>
    <scenario name="Worst case" locked="1" count="4" user="Classroom" comment="Created by Classroom on 3/19/2018">
      <inputCells r="K27" val="0.02" numFmtId="164"/>
      <inputCells r="K28" val="0.63" numFmtId="164"/>
      <inputCells r="K29" val="0.06" numFmtId="164"/>
      <inputCells r="K30" val="0.043" numFmtId="164"/>
    </scenario>
  </scenarios>
  <pageMargins left="0.7" right="0.7" top="0.75" bottom="0.75" header="0.3" footer="0.3"/>
  <pageSetup orientation="portrait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A73C1-095A-42A0-A247-14CF6F8656CB}">
  <sheetPr codeName="Sheet7"/>
  <dimension ref="B1:R33"/>
  <sheetViews>
    <sheetView showGridLines="0" topLeftCell="A2" zoomScale="115" zoomScaleNormal="115" workbookViewId="0">
      <pane xSplit="5" ySplit="6" topLeftCell="I24" activePane="bottomRight" state="frozen"/>
      <selection activeCell="A2" sqref="A2"/>
      <selection pane="topRight" activeCell="F2" sqref="F2"/>
      <selection pane="bottomLeft" activeCell="A8" sqref="A8"/>
      <selection pane="bottomRight" activeCell="M27" sqref="M27"/>
    </sheetView>
  </sheetViews>
  <sheetFormatPr defaultColWidth="9.09765625" defaultRowHeight="14" x14ac:dyDescent="0.3"/>
  <cols>
    <col min="1" max="1" width="3.8984375" style="17" customWidth="1"/>
    <col min="2" max="2" width="30" style="17" customWidth="1"/>
    <col min="3" max="3" width="5.59765625" style="17" customWidth="1"/>
    <col min="4" max="4" width="8.59765625" style="17" customWidth="1"/>
    <col min="5" max="5" width="9.69921875" style="17" customWidth="1"/>
    <col min="6" max="6" width="11.296875" style="17" customWidth="1"/>
    <col min="7" max="7" width="9.8984375" style="17" customWidth="1"/>
    <col min="8" max="8" width="11.3984375" style="17" customWidth="1"/>
    <col min="9" max="9" width="10.59765625" style="17" customWidth="1"/>
    <col min="10" max="10" width="9.59765625" style="17" customWidth="1"/>
    <col min="11" max="11" width="11.8984375" style="17" customWidth="1"/>
    <col min="12" max="12" width="9.69921875" style="17" customWidth="1"/>
    <col min="13" max="13" width="9.3984375" style="17" customWidth="1"/>
    <col min="14" max="14" width="9.59765625" style="17" bestFit="1" customWidth="1"/>
    <col min="15" max="15" width="9.296875" style="17" customWidth="1"/>
    <col min="16" max="16384" width="9.09765625" style="17"/>
  </cols>
  <sheetData>
    <row r="1" spans="2:16" x14ac:dyDescent="0.3">
      <c r="B1" s="16" t="s">
        <v>24</v>
      </c>
    </row>
    <row r="2" spans="2:16" x14ac:dyDescent="0.3">
      <c r="B2" s="18" t="s">
        <v>25</v>
      </c>
      <c r="D2" s="18"/>
      <c r="E2" s="18"/>
    </row>
    <row r="3" spans="2:16" x14ac:dyDescent="0.3">
      <c r="B3" s="18"/>
      <c r="D3" s="18"/>
      <c r="E3" s="18"/>
    </row>
    <row r="4" spans="2:16" x14ac:dyDescent="0.3">
      <c r="B4" s="19" t="s">
        <v>26</v>
      </c>
      <c r="C4" s="20"/>
      <c r="D4" s="19"/>
      <c r="E4" s="19"/>
      <c r="F4" s="20"/>
      <c r="G4" s="20"/>
      <c r="H4" s="20"/>
      <c r="I4" s="20"/>
      <c r="J4" s="20"/>
      <c r="K4" s="20"/>
      <c r="L4" s="20"/>
      <c r="M4" s="20"/>
      <c r="N4" s="20"/>
      <c r="O4" s="20"/>
    </row>
    <row r="5" spans="2:16" x14ac:dyDescent="0.3">
      <c r="C5" s="18"/>
      <c r="D5" s="18"/>
      <c r="E5" s="18"/>
    </row>
    <row r="6" spans="2:16" x14ac:dyDescent="0.3">
      <c r="B6" s="18"/>
      <c r="C6" s="18"/>
      <c r="D6" s="18"/>
      <c r="E6" s="18"/>
      <c r="F6" s="21" t="s">
        <v>27</v>
      </c>
      <c r="G6" s="22"/>
      <c r="H6" s="22"/>
      <c r="I6" s="22"/>
      <c r="J6" s="23"/>
      <c r="K6" s="21" t="s">
        <v>28</v>
      </c>
      <c r="L6" s="22"/>
      <c r="M6" s="22"/>
      <c r="N6" s="22"/>
      <c r="O6" s="23"/>
      <c r="P6" s="16" t="s">
        <v>71</v>
      </c>
    </row>
    <row r="7" spans="2:16" x14ac:dyDescent="0.3">
      <c r="B7" s="18"/>
      <c r="C7" s="18"/>
      <c r="D7" s="18"/>
      <c r="E7" s="18"/>
      <c r="F7" s="24">
        <v>2013</v>
      </c>
      <c r="G7" s="25">
        <f>F7+1</f>
        <v>2014</v>
      </c>
      <c r="H7" s="25">
        <f t="shared" ref="H7:O7" si="0">G7+1</f>
        <v>2015</v>
      </c>
      <c r="I7" s="25">
        <f t="shared" si="0"/>
        <v>2016</v>
      </c>
      <c r="J7" s="26">
        <f t="shared" si="0"/>
        <v>2017</v>
      </c>
      <c r="K7" s="27">
        <f t="shared" si="0"/>
        <v>2018</v>
      </c>
      <c r="L7" s="27">
        <f t="shared" si="0"/>
        <v>2019</v>
      </c>
      <c r="M7" s="27">
        <f t="shared" si="0"/>
        <v>2020</v>
      </c>
      <c r="N7" s="27">
        <f t="shared" si="0"/>
        <v>2021</v>
      </c>
      <c r="O7" s="27">
        <f t="shared" si="0"/>
        <v>2022</v>
      </c>
      <c r="P7" s="18" t="s">
        <v>49</v>
      </c>
    </row>
    <row r="8" spans="2:16" x14ac:dyDescent="0.3">
      <c r="B8" s="17" t="s">
        <v>29</v>
      </c>
      <c r="F8" s="28">
        <v>1171.864</v>
      </c>
      <c r="G8" s="28">
        <v>1375.501</v>
      </c>
      <c r="H8" s="28">
        <v>1543.6179999999999</v>
      </c>
      <c r="I8" s="28">
        <v>1678.925</v>
      </c>
      <c r="J8" s="29">
        <v>1794.873</v>
      </c>
      <c r="K8" s="56">
        <f>J8*(1+K27)</f>
        <v>1920.5141100000001</v>
      </c>
      <c r="L8" s="56">
        <f t="shared" ref="L8:O8" si="1">K8*(1+L27)</f>
        <v>2045.3475271499999</v>
      </c>
      <c r="M8" s="56">
        <f t="shared" si="1"/>
        <v>2168.0683787789999</v>
      </c>
      <c r="N8" s="56">
        <f t="shared" si="1"/>
        <v>2287.3121396118449</v>
      </c>
      <c r="O8" s="56">
        <f t="shared" si="1"/>
        <v>2401.6777465924374</v>
      </c>
      <c r="P8" s="18" t="s">
        <v>48</v>
      </c>
    </row>
    <row r="9" spans="2:16" x14ac:dyDescent="0.3">
      <c r="B9" s="17" t="s">
        <v>30</v>
      </c>
      <c r="F9" s="30">
        <v>741.13099999999997</v>
      </c>
      <c r="G9" s="30">
        <v>836.61099999999999</v>
      </c>
      <c r="H9" s="30">
        <v>939.84199999999998</v>
      </c>
      <c r="I9" s="30">
        <v>1010.473</v>
      </c>
      <c r="J9" s="31">
        <v>1100.3440000000001</v>
      </c>
      <c r="K9" s="57">
        <f>K8*K28</f>
        <v>1181.1161776500001</v>
      </c>
      <c r="L9" s="57">
        <f t="shared" ref="L9:O9" si="2">L8*L28</f>
        <v>1255.8433816700999</v>
      </c>
      <c r="M9" s="57">
        <f t="shared" si="2"/>
        <v>1329.0259161915269</v>
      </c>
      <c r="N9" s="57">
        <f t="shared" si="2"/>
        <v>1399.835029442449</v>
      </c>
      <c r="O9" s="57">
        <f t="shared" si="2"/>
        <v>1467.4251031679792</v>
      </c>
      <c r="P9" s="18"/>
    </row>
    <row r="10" spans="2:16" x14ac:dyDescent="0.3">
      <c r="B10" s="16" t="s">
        <v>31</v>
      </c>
      <c r="F10" s="33">
        <f>F8-F9</f>
        <v>430.73300000000006</v>
      </c>
      <c r="G10" s="33">
        <f t="shared" ref="G10:K10" si="3">G8-G9</f>
        <v>538.89</v>
      </c>
      <c r="H10" s="33">
        <f t="shared" si="3"/>
        <v>603.77599999999995</v>
      </c>
      <c r="I10" s="33">
        <f t="shared" si="3"/>
        <v>668.452</v>
      </c>
      <c r="J10" s="34">
        <f t="shared" si="3"/>
        <v>694.529</v>
      </c>
      <c r="K10" s="58">
        <f t="shared" si="3"/>
        <v>739.39793235000002</v>
      </c>
      <c r="L10" s="58">
        <f t="shared" ref="L10:O10" si="4">L8-L9</f>
        <v>789.50414547989999</v>
      </c>
      <c r="M10" s="58">
        <f t="shared" si="4"/>
        <v>839.04246258747298</v>
      </c>
      <c r="N10" s="58">
        <f t="shared" si="4"/>
        <v>887.47711016939593</v>
      </c>
      <c r="O10" s="58">
        <f t="shared" si="4"/>
        <v>934.25264342445826</v>
      </c>
      <c r="P10" s="18"/>
    </row>
    <row r="11" spans="2:16" x14ac:dyDescent="0.3">
      <c r="B11" s="16"/>
      <c r="F11" s="35"/>
      <c r="G11" s="35"/>
      <c r="H11" s="35"/>
      <c r="I11" s="35"/>
      <c r="J11" s="36"/>
      <c r="K11" s="32"/>
      <c r="L11" s="32"/>
      <c r="M11" s="32"/>
      <c r="N11" s="32"/>
      <c r="O11" s="32"/>
      <c r="P11" s="18"/>
    </row>
    <row r="12" spans="2:16" x14ac:dyDescent="0.3">
      <c r="B12" s="37" t="s">
        <v>32</v>
      </c>
      <c r="C12" s="37"/>
      <c r="D12" s="37"/>
      <c r="E12" s="37"/>
      <c r="F12" s="38">
        <v>76.495000000000005</v>
      </c>
      <c r="G12" s="38">
        <v>84.176000000000002</v>
      </c>
      <c r="H12" s="38">
        <v>88.393000000000001</v>
      </c>
      <c r="I12" s="38">
        <v>94.238</v>
      </c>
      <c r="J12" s="31">
        <v>99.725999999999999</v>
      </c>
      <c r="K12" s="59">
        <f>K8*K29</f>
        <v>109.46930427000001</v>
      </c>
      <c r="L12" s="59">
        <f t="shared" ref="L12:O12" si="5">L8*L29</f>
        <v>114.5394615204</v>
      </c>
      <c r="M12" s="59">
        <f t="shared" si="5"/>
        <v>119.243760832845</v>
      </c>
      <c r="N12" s="59">
        <f t="shared" si="5"/>
        <v>123.51485553903963</v>
      </c>
      <c r="O12" s="59">
        <f t="shared" si="5"/>
        <v>127.28892056939918</v>
      </c>
      <c r="P12" s="18" t="s">
        <v>50</v>
      </c>
    </row>
    <row r="13" spans="2:16" x14ac:dyDescent="0.3">
      <c r="B13" s="37" t="s">
        <v>33</v>
      </c>
      <c r="C13" s="37"/>
      <c r="D13" s="37"/>
      <c r="E13" s="37"/>
      <c r="F13" s="38">
        <v>49.496000000000002</v>
      </c>
      <c r="G13" s="38">
        <v>55.88</v>
      </c>
      <c r="H13" s="38">
        <v>56.616999999999997</v>
      </c>
      <c r="I13" s="38">
        <v>62.470999999999997</v>
      </c>
      <c r="J13" s="31">
        <v>71.442999999999998</v>
      </c>
      <c r="K13" s="59">
        <f>K8*K30</f>
        <v>76.820564400000009</v>
      </c>
      <c r="L13" s="59">
        <f t="shared" ref="L13:O13" si="6">L8*L30</f>
        <v>81.813901086000001</v>
      </c>
      <c r="M13" s="59">
        <f t="shared" si="6"/>
        <v>86.722735151159995</v>
      </c>
      <c r="N13" s="59">
        <f t="shared" si="6"/>
        <v>91.492485584473798</v>
      </c>
      <c r="O13" s="59">
        <f t="shared" si="6"/>
        <v>96.067109863697496</v>
      </c>
      <c r="P13" s="18"/>
    </row>
    <row r="14" spans="2:16" x14ac:dyDescent="0.3">
      <c r="B14" s="40" t="s">
        <v>34</v>
      </c>
      <c r="C14" s="40"/>
      <c r="D14" s="40"/>
      <c r="E14" s="40"/>
      <c r="F14" s="60">
        <f t="shared" ref="F14:O14" si="7">F10-F12-F13</f>
        <v>304.74200000000008</v>
      </c>
      <c r="G14" s="60">
        <f t="shared" si="7"/>
        <v>398.834</v>
      </c>
      <c r="H14" s="60">
        <f t="shared" si="7"/>
        <v>458.76599999999991</v>
      </c>
      <c r="I14" s="60">
        <f t="shared" si="7"/>
        <v>511.74299999999994</v>
      </c>
      <c r="J14" s="61">
        <f t="shared" si="7"/>
        <v>523.36</v>
      </c>
      <c r="K14" s="60">
        <f t="shared" si="7"/>
        <v>553.10806367999999</v>
      </c>
      <c r="L14" s="60">
        <f t="shared" si="7"/>
        <v>593.15078287350002</v>
      </c>
      <c r="M14" s="60">
        <f t="shared" si="7"/>
        <v>633.07596660346792</v>
      </c>
      <c r="N14" s="60">
        <f t="shared" si="7"/>
        <v>672.46976904588246</v>
      </c>
      <c r="O14" s="60">
        <f t="shared" si="7"/>
        <v>710.89661299136162</v>
      </c>
      <c r="P14" s="18" t="s">
        <v>51</v>
      </c>
    </row>
    <row r="15" spans="2:16" x14ac:dyDescent="0.3">
      <c r="B15" s="37" t="s">
        <v>35</v>
      </c>
      <c r="C15" s="41">
        <v>0.35</v>
      </c>
      <c r="D15" s="41">
        <v>0.21</v>
      </c>
      <c r="E15" s="37"/>
      <c r="F15" s="62">
        <f>F14*$C$15</f>
        <v>106.65970000000002</v>
      </c>
      <c r="G15" s="62">
        <f t="shared" ref="G15:O15" si="8">G14*$C$15</f>
        <v>139.59189999999998</v>
      </c>
      <c r="H15" s="62">
        <f t="shared" si="8"/>
        <v>160.56809999999996</v>
      </c>
      <c r="I15" s="62">
        <f t="shared" si="8"/>
        <v>179.11004999999997</v>
      </c>
      <c r="J15" s="63">
        <f t="shared" si="8"/>
        <v>183.17599999999999</v>
      </c>
      <c r="K15" s="62">
        <f t="shared" si="8"/>
        <v>193.58782228799998</v>
      </c>
      <c r="L15" s="62">
        <f t="shared" si="8"/>
        <v>207.602774005725</v>
      </c>
      <c r="M15" s="62">
        <f t="shared" si="8"/>
        <v>221.57658831121375</v>
      </c>
      <c r="N15" s="62">
        <f t="shared" si="8"/>
        <v>235.36441916605884</v>
      </c>
      <c r="O15" s="62">
        <f t="shared" si="8"/>
        <v>248.81381454697654</v>
      </c>
      <c r="P15" s="18" t="s">
        <v>52</v>
      </c>
    </row>
    <row r="16" spans="2:16" x14ac:dyDescent="0.3">
      <c r="B16" s="44" t="s">
        <v>36</v>
      </c>
      <c r="C16" s="44"/>
      <c r="D16" s="44"/>
      <c r="E16" s="44"/>
      <c r="F16" s="64">
        <f>F14-F15</f>
        <v>198.08230000000006</v>
      </c>
      <c r="G16" s="64">
        <f t="shared" ref="G16:O16" si="9">G14-G15</f>
        <v>259.24210000000005</v>
      </c>
      <c r="H16" s="64">
        <f t="shared" si="9"/>
        <v>298.19789999999995</v>
      </c>
      <c r="I16" s="64">
        <f t="shared" si="9"/>
        <v>332.63294999999994</v>
      </c>
      <c r="J16" s="65">
        <f t="shared" si="9"/>
        <v>340.18400000000003</v>
      </c>
      <c r="K16" s="64">
        <f t="shared" si="9"/>
        <v>359.520241392</v>
      </c>
      <c r="L16" s="64">
        <f t="shared" si="9"/>
        <v>385.54800886777502</v>
      </c>
      <c r="M16" s="64">
        <f t="shared" si="9"/>
        <v>411.49937829225416</v>
      </c>
      <c r="N16" s="64">
        <f t="shared" si="9"/>
        <v>437.10534987982362</v>
      </c>
      <c r="O16" s="64">
        <f t="shared" si="9"/>
        <v>462.08279844438505</v>
      </c>
      <c r="P16" s="18" t="s">
        <v>54</v>
      </c>
    </row>
    <row r="17" spans="2:18" x14ac:dyDescent="0.3">
      <c r="B17" s="37"/>
      <c r="C17" s="37"/>
      <c r="D17" s="37"/>
      <c r="E17" s="37"/>
      <c r="F17" s="42"/>
      <c r="G17" s="42"/>
      <c r="H17" s="42"/>
      <c r="I17" s="42"/>
      <c r="J17" s="43"/>
      <c r="K17" s="37"/>
      <c r="L17" s="37"/>
      <c r="M17" s="37"/>
      <c r="N17" s="37"/>
      <c r="O17" s="37"/>
      <c r="P17" s="18" t="s">
        <v>53</v>
      </c>
    </row>
    <row r="18" spans="2:18" x14ac:dyDescent="0.3">
      <c r="B18" s="37" t="s">
        <v>37</v>
      </c>
      <c r="C18" s="37"/>
      <c r="D18" s="37"/>
      <c r="E18" s="37"/>
      <c r="F18" s="38">
        <v>62.853999999999999</v>
      </c>
      <c r="G18" s="38">
        <v>77.376000000000005</v>
      </c>
      <c r="H18" s="38">
        <v>80.599000000000004</v>
      </c>
      <c r="I18" s="38">
        <v>88.587000000000003</v>
      </c>
      <c r="J18" s="31">
        <v>99.570999999999998</v>
      </c>
      <c r="K18" s="66">
        <f>-K19*K32</f>
        <v>112.35007543500001</v>
      </c>
      <c r="L18" s="66">
        <f t="shared" ref="L18:O18" si="10">-L19*L32</f>
        <v>119.65283033827501</v>
      </c>
      <c r="M18" s="66">
        <f t="shared" si="10"/>
        <v>126.8320001585715</v>
      </c>
      <c r="N18" s="66">
        <f t="shared" si="10"/>
        <v>133.80776016729294</v>
      </c>
      <c r="O18" s="66">
        <f t="shared" si="10"/>
        <v>140.4981481756576</v>
      </c>
      <c r="P18" s="18"/>
    </row>
    <row r="19" spans="2:18" x14ac:dyDescent="0.3">
      <c r="B19" s="37" t="s">
        <v>38</v>
      </c>
      <c r="C19" s="37"/>
      <c r="D19" s="37"/>
      <c r="E19" s="37"/>
      <c r="F19" s="38">
        <v>-55.38</v>
      </c>
      <c r="G19" s="38">
        <v>-72.519000000000005</v>
      </c>
      <c r="H19" s="38">
        <v>-97.941999999999993</v>
      </c>
      <c r="I19" s="38">
        <v>-120.956</v>
      </c>
      <c r="J19" s="31">
        <v>-104.041</v>
      </c>
      <c r="K19" s="67">
        <f>-K8*K31</f>
        <v>-124.83341715</v>
      </c>
      <c r="L19" s="67">
        <f>-L8*L31</f>
        <v>-132.94758926475001</v>
      </c>
      <c r="M19" s="67">
        <f>-M8*M31</f>
        <v>-140.924444620635</v>
      </c>
      <c r="N19" s="67">
        <f>-N8*N31</f>
        <v>-148.67528907476992</v>
      </c>
      <c r="O19" s="67">
        <f>-O8*O31</f>
        <v>-156.10905352850844</v>
      </c>
    </row>
    <row r="20" spans="2:18" x14ac:dyDescent="0.3">
      <c r="B20" s="37" t="s">
        <v>39</v>
      </c>
      <c r="C20" s="37"/>
      <c r="D20" s="37"/>
      <c r="E20" s="37"/>
      <c r="F20" s="38"/>
      <c r="G20" s="38">
        <v>-54.162999999999982</v>
      </c>
      <c r="H20" s="38">
        <v>-71.119999999999976</v>
      </c>
      <c r="I20" s="38">
        <v>15.263999999999896</v>
      </c>
      <c r="J20" s="31">
        <v>-7.5119999999999436</v>
      </c>
      <c r="K20" s="67" t="e">
        <f>-#REF!</f>
        <v>#REF!</v>
      </c>
      <c r="L20" s="67" t="e">
        <f>-#REF!</f>
        <v>#REF!</v>
      </c>
      <c r="M20" s="67" t="e">
        <f>-#REF!</f>
        <v>#REF!</v>
      </c>
      <c r="N20" s="67" t="e">
        <f>-#REF!</f>
        <v>#REF!</v>
      </c>
      <c r="O20" s="67" t="e">
        <f>-#REF!</f>
        <v>#REF!</v>
      </c>
    </row>
    <row r="21" spans="2:18" x14ac:dyDescent="0.3">
      <c r="B21" s="45" t="s">
        <v>40</v>
      </c>
      <c r="C21" s="45"/>
      <c r="D21" s="45"/>
      <c r="E21" s="45"/>
      <c r="F21" s="46">
        <f>SUM(F16:F20)</f>
        <v>205.55630000000008</v>
      </c>
      <c r="G21" s="46">
        <f t="shared" ref="G21:O21" si="11">SUM(G16:G20)</f>
        <v>209.93610000000004</v>
      </c>
      <c r="H21" s="46">
        <f t="shared" si="11"/>
        <v>209.73489999999995</v>
      </c>
      <c r="I21" s="46">
        <f t="shared" si="11"/>
        <v>315.52794999999981</v>
      </c>
      <c r="J21" s="47">
        <f t="shared" si="11"/>
        <v>328.20200000000006</v>
      </c>
      <c r="K21" s="68" t="e">
        <f t="shared" si="11"/>
        <v>#REF!</v>
      </c>
      <c r="L21" s="68" t="e">
        <f t="shared" si="11"/>
        <v>#REF!</v>
      </c>
      <c r="M21" s="68" t="e">
        <f t="shared" si="11"/>
        <v>#REF!</v>
      </c>
      <c r="N21" s="68" t="e">
        <f t="shared" si="11"/>
        <v>#REF!</v>
      </c>
      <c r="O21" s="68" t="e">
        <f t="shared" si="11"/>
        <v>#REF!</v>
      </c>
    </row>
    <row r="22" spans="2:18" x14ac:dyDescent="0.3">
      <c r="B22" s="37"/>
      <c r="C22" s="45"/>
      <c r="D22" s="45"/>
      <c r="E22" s="45"/>
      <c r="F22" s="42"/>
      <c r="G22" s="42"/>
      <c r="H22" s="42"/>
      <c r="I22" s="42"/>
      <c r="J22" s="42"/>
      <c r="K22" s="37"/>
      <c r="L22" s="37"/>
      <c r="M22" s="37"/>
      <c r="N22" s="37"/>
      <c r="O22" s="37"/>
      <c r="P22" s="48"/>
    </row>
    <row r="23" spans="2:18" x14ac:dyDescent="0.3">
      <c r="F23" s="49"/>
    </row>
    <row r="24" spans="2:18" x14ac:dyDescent="0.3">
      <c r="F24" s="21" t="s">
        <v>27</v>
      </c>
      <c r="G24" s="22"/>
      <c r="H24" s="22"/>
      <c r="I24" s="22"/>
      <c r="J24" s="23"/>
      <c r="K24" s="21" t="s">
        <v>28</v>
      </c>
      <c r="L24" s="22"/>
      <c r="M24" s="22"/>
      <c r="N24" s="22"/>
      <c r="O24" s="23"/>
    </row>
    <row r="25" spans="2:18" x14ac:dyDescent="0.3">
      <c r="F25" s="50">
        <f>F7</f>
        <v>2013</v>
      </c>
      <c r="G25" s="51">
        <f>F25+1</f>
        <v>2014</v>
      </c>
      <c r="H25" s="51">
        <f t="shared" ref="H25:O25" si="12">G25+1</f>
        <v>2015</v>
      </c>
      <c r="I25" s="51">
        <f t="shared" si="12"/>
        <v>2016</v>
      </c>
      <c r="J25" s="52">
        <f t="shared" si="12"/>
        <v>2017</v>
      </c>
      <c r="K25" s="51">
        <f t="shared" si="12"/>
        <v>2018</v>
      </c>
      <c r="L25" s="51">
        <f t="shared" si="12"/>
        <v>2019</v>
      </c>
      <c r="M25" s="51">
        <f t="shared" si="12"/>
        <v>2020</v>
      </c>
      <c r="N25" s="51">
        <f t="shared" si="12"/>
        <v>2021</v>
      </c>
      <c r="O25" s="51">
        <f t="shared" si="12"/>
        <v>2022</v>
      </c>
    </row>
    <row r="26" spans="2:18" x14ac:dyDescent="0.3">
      <c r="B26" s="16" t="s">
        <v>41</v>
      </c>
      <c r="C26" s="16"/>
      <c r="E26" s="16"/>
      <c r="F26" s="53"/>
      <c r="G26" s="53"/>
      <c r="H26" s="53"/>
      <c r="I26" s="53"/>
      <c r="J26" s="54"/>
      <c r="K26" s="53"/>
      <c r="L26" s="53"/>
      <c r="M26" s="53"/>
      <c r="N26" s="53"/>
      <c r="O26" s="53"/>
    </row>
    <row r="27" spans="2:18" x14ac:dyDescent="0.3">
      <c r="B27" s="17" t="s">
        <v>42</v>
      </c>
      <c r="F27" s="53"/>
      <c r="G27" s="53">
        <f>G8/F8-1</f>
        <v>0.17377187113863046</v>
      </c>
      <c r="H27" s="53">
        <f>H8/G8-1</f>
        <v>0.1222223757016534</v>
      </c>
      <c r="I27" s="53">
        <f>I8/H8-1</f>
        <v>8.765575420861893E-2</v>
      </c>
      <c r="J27" s="54">
        <f>J8/I8-1</f>
        <v>6.9060857393868247E-2</v>
      </c>
      <c r="K27" s="55">
        <v>7.0000000000000007E-2</v>
      </c>
      <c r="L27" s="55">
        <v>6.5000000000000002E-2</v>
      </c>
      <c r="M27" s="55">
        <v>6.0000000000000005E-2</v>
      </c>
      <c r="N27" s="55">
        <v>5.5000000000000007E-2</v>
      </c>
      <c r="O27" s="55">
        <v>5.000000000000001E-2</v>
      </c>
      <c r="P27" s="18" t="s">
        <v>55</v>
      </c>
      <c r="Q27" s="53"/>
      <c r="R27" s="55"/>
    </row>
    <row r="28" spans="2:18" x14ac:dyDescent="0.3">
      <c r="B28" s="17" t="s">
        <v>43</v>
      </c>
      <c r="F28" s="53">
        <f>F9/F$8</f>
        <v>0.63243772314876123</v>
      </c>
      <c r="G28" s="53">
        <f>G9/G$8</f>
        <v>0.60822274938367915</v>
      </c>
      <c r="H28" s="53">
        <f>H9/H$8</f>
        <v>0.60885659534936754</v>
      </c>
      <c r="I28" s="53">
        <f>I9/I$8</f>
        <v>0.60185714072993135</v>
      </c>
      <c r="J28" s="54">
        <f>J9/J$8</f>
        <v>0.61304838838179643</v>
      </c>
      <c r="K28" s="55">
        <v>0.61499999999999999</v>
      </c>
      <c r="L28" s="55">
        <v>0.61399999999999999</v>
      </c>
      <c r="M28" s="55">
        <v>0.61299999999999999</v>
      </c>
      <c r="N28" s="55">
        <v>0.61199999999999999</v>
      </c>
      <c r="O28" s="55">
        <v>0.61099999999999999</v>
      </c>
      <c r="P28" s="18" t="s">
        <v>56</v>
      </c>
      <c r="Q28" s="53"/>
      <c r="R28" s="55"/>
    </row>
    <row r="29" spans="2:18" x14ac:dyDescent="0.3">
      <c r="B29" s="17" t="s">
        <v>44</v>
      </c>
      <c r="F29" s="53">
        <f t="shared" ref="F29:J30" si="13">F12/F$8</f>
        <v>6.5276346060635024E-2</v>
      </c>
      <c r="G29" s="53">
        <f t="shared" si="13"/>
        <v>6.1196611271093229E-2</v>
      </c>
      <c r="H29" s="53">
        <f t="shared" si="13"/>
        <v>5.7263519860483621E-2</v>
      </c>
      <c r="I29" s="53">
        <f t="shared" si="13"/>
        <v>5.6129964113941958E-2</v>
      </c>
      <c r="J29" s="54">
        <f t="shared" si="13"/>
        <v>5.5561591265788718E-2</v>
      </c>
      <c r="K29" s="55">
        <v>5.7000000000000002E-2</v>
      </c>
      <c r="L29" s="55">
        <v>5.6000000000000001E-2</v>
      </c>
      <c r="M29" s="55">
        <v>5.5E-2</v>
      </c>
      <c r="N29" s="55">
        <v>5.3999999999999999E-2</v>
      </c>
      <c r="O29" s="55">
        <v>5.2999999999999999E-2</v>
      </c>
      <c r="Q29" s="53"/>
      <c r="R29" s="55"/>
    </row>
    <row r="30" spans="2:18" x14ac:dyDescent="0.3">
      <c r="B30" s="17" t="s">
        <v>45</v>
      </c>
      <c r="F30" s="53">
        <f t="shared" si="13"/>
        <v>4.2236983131148327E-2</v>
      </c>
      <c r="G30" s="53">
        <f t="shared" si="13"/>
        <v>4.0625197655254346E-2</v>
      </c>
      <c r="H30" s="53">
        <f t="shared" si="13"/>
        <v>3.6678115958741084E-2</v>
      </c>
      <c r="I30" s="53">
        <f t="shared" si="13"/>
        <v>3.7208928332117273E-2</v>
      </c>
      <c r="J30" s="54">
        <f t="shared" si="13"/>
        <v>3.9803930417361001E-2</v>
      </c>
      <c r="K30" s="55">
        <v>0.04</v>
      </c>
      <c r="L30" s="55">
        <v>0.04</v>
      </c>
      <c r="M30" s="55">
        <v>0.04</v>
      </c>
      <c r="N30" s="55">
        <v>0.04</v>
      </c>
      <c r="O30" s="55">
        <v>0.04</v>
      </c>
      <c r="P30" s="18" t="s">
        <v>57</v>
      </c>
      <c r="Q30" s="53"/>
      <c r="R30" s="55"/>
    </row>
    <row r="31" spans="2:18" x14ac:dyDescent="0.3">
      <c r="B31" s="17" t="s">
        <v>46</v>
      </c>
      <c r="F31" s="53">
        <f>-F19/F8</f>
        <v>4.725804359550255E-2</v>
      </c>
      <c r="G31" s="53">
        <f>-G19/G8</f>
        <v>5.2721880972823723E-2</v>
      </c>
      <c r="H31" s="53">
        <f>-H19/H8</f>
        <v>6.3449635855503103E-2</v>
      </c>
      <c r="I31" s="53">
        <f>-I19/I8</f>
        <v>7.2043718450794408E-2</v>
      </c>
      <c r="J31" s="54">
        <f>-J19/J8</f>
        <v>5.7965661080198988E-2</v>
      </c>
      <c r="K31" s="55">
        <v>6.5000000000000002E-2</v>
      </c>
      <c r="L31" s="55">
        <v>6.5000000000000002E-2</v>
      </c>
      <c r="M31" s="55">
        <v>6.5000000000000002E-2</v>
      </c>
      <c r="N31" s="55">
        <v>6.5000000000000002E-2</v>
      </c>
      <c r="O31" s="55">
        <v>6.5000000000000002E-2</v>
      </c>
      <c r="P31" s="18" t="s">
        <v>58</v>
      </c>
      <c r="Q31" s="53"/>
      <c r="R31" s="55"/>
    </row>
    <row r="32" spans="2:18" x14ac:dyDescent="0.3">
      <c r="B32" s="17" t="s">
        <v>47</v>
      </c>
      <c r="F32" s="53">
        <f>-F18/F19</f>
        <v>1.1349584687612857</v>
      </c>
      <c r="G32" s="53">
        <f t="shared" ref="G32:J32" si="14">-G18/G19</f>
        <v>1.0669755512348489</v>
      </c>
      <c r="H32" s="53">
        <f t="shared" si="14"/>
        <v>0.82292581323640535</v>
      </c>
      <c r="I32" s="53">
        <f t="shared" si="14"/>
        <v>0.73239029068421579</v>
      </c>
      <c r="J32" s="54">
        <f t="shared" si="14"/>
        <v>0.95703616843359829</v>
      </c>
      <c r="K32" s="55">
        <v>0.9</v>
      </c>
      <c r="L32" s="55">
        <v>0.9</v>
      </c>
      <c r="M32" s="55">
        <v>0.9</v>
      </c>
      <c r="N32" s="55">
        <v>0.9</v>
      </c>
      <c r="O32" s="55">
        <v>0.9</v>
      </c>
      <c r="Q32" s="53"/>
      <c r="R32" s="55"/>
    </row>
    <row r="33" spans="6:15" x14ac:dyDescent="0.3">
      <c r="F33" s="32"/>
      <c r="G33" s="32"/>
      <c r="H33" s="32"/>
      <c r="I33" s="32"/>
      <c r="J33" s="39"/>
      <c r="K33" s="30"/>
      <c r="L33" s="32"/>
      <c r="M33" s="32"/>
      <c r="N33" s="32"/>
      <c r="O33" s="32"/>
    </row>
  </sheetData>
  <scenarios current="2" sqref="I50 N50">
    <scenario name="Base case" locked="1" count="4" user="Classroom" comment="Created by Classroom on 3/19/2018_x000a_Modified by Classroom on 3/19/2018">
      <inputCells r="K27" val="0.07" numFmtId="164"/>
      <inputCells r="K28" val="0.615" numFmtId="164"/>
      <inputCells r="K29" val="0.057" numFmtId="164"/>
      <inputCells r="K30" val="0.04" numFmtId="164"/>
    </scenario>
    <scenario name="Best case" locked="1" count="4" user="Classroom" comment="Created by Classroom on 3/19/2018">
      <inputCells r="K27" val="0.09" numFmtId="164"/>
      <inputCells r="K28" val="0.61" numFmtId="164"/>
      <inputCells r="K29" val="0.055" numFmtId="164"/>
      <inputCells r="K30" val="0.037" numFmtId="164"/>
    </scenario>
    <scenario name="Worst case" locked="1" count="4" user="Classroom" comment="Created by Classroom on 3/19/2018">
      <inputCells r="K27" val="0.02" numFmtId="164"/>
      <inputCells r="K28" val="0.63" numFmtId="164"/>
      <inputCells r="K29" val="0.06" numFmtId="164"/>
      <inputCells r="K30" val="0.043" numFmtId="164"/>
    </scenario>
  </scenarios>
  <pageMargins left="0.7" right="0.7" top="0.75" bottom="0.75" header="0.3" footer="0.3"/>
  <pageSetup orientation="portrait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F0DF0-BD69-4609-B6BB-88E855D84E6D}">
  <sheetPr codeName="Sheet4"/>
  <dimension ref="A1:J48"/>
  <sheetViews>
    <sheetView workbookViewId="0">
      <selection activeCell="C42" sqref="C42"/>
    </sheetView>
  </sheetViews>
  <sheetFormatPr defaultRowHeight="16" x14ac:dyDescent="0.5"/>
  <cols>
    <col min="2" max="2" width="26.3984375" customWidth="1"/>
    <col min="3" max="3" width="9.69921875" customWidth="1"/>
    <col min="4" max="4" width="9.8984375" bestFit="1" customWidth="1"/>
    <col min="5" max="5" width="7.296875" bestFit="1" customWidth="1"/>
    <col min="6" max="6" width="8" bestFit="1" customWidth="1"/>
    <col min="7" max="7" width="6.8984375" bestFit="1" customWidth="1"/>
  </cols>
  <sheetData>
    <row r="1" spans="1:10" ht="17.5" thickBot="1" x14ac:dyDescent="0.55000000000000004">
      <c r="A1" s="74"/>
      <c r="B1" s="75" t="s">
        <v>73</v>
      </c>
      <c r="C1" s="74"/>
      <c r="D1" s="74"/>
      <c r="E1" s="74"/>
      <c r="F1" s="74"/>
      <c r="G1" s="74"/>
      <c r="H1" s="74"/>
      <c r="I1" s="74"/>
      <c r="J1" s="74"/>
    </row>
    <row r="2" spans="1:10" ht="17" x14ac:dyDescent="0.5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0" ht="39" customHeight="1" x14ac:dyDescent="0.5">
      <c r="A3" s="76"/>
      <c r="B3" s="141" t="s">
        <v>90</v>
      </c>
      <c r="C3" s="141"/>
      <c r="D3" s="141"/>
      <c r="E3" s="141"/>
      <c r="F3" s="141"/>
      <c r="G3" s="141"/>
      <c r="H3" s="141"/>
      <c r="I3" s="141"/>
      <c r="J3" s="76"/>
    </row>
    <row r="4" spans="1:10" ht="17" x14ac:dyDescent="0.5">
      <c r="A4" s="76"/>
      <c r="B4" s="76"/>
      <c r="C4" s="76"/>
      <c r="D4" s="76"/>
      <c r="E4" s="76"/>
      <c r="F4" s="76"/>
      <c r="G4" s="76"/>
      <c r="H4" s="76"/>
      <c r="I4" s="76"/>
      <c r="J4" s="76"/>
    </row>
    <row r="5" spans="1:10" ht="17" x14ac:dyDescent="0.5">
      <c r="A5" s="76"/>
      <c r="B5" s="76"/>
      <c r="C5" s="76"/>
      <c r="D5" s="76"/>
      <c r="E5" s="76"/>
      <c r="F5" s="76"/>
      <c r="G5" s="76"/>
      <c r="H5" s="76"/>
      <c r="I5" s="76"/>
      <c r="J5" s="76"/>
    </row>
    <row r="6" spans="1:10" ht="17" x14ac:dyDescent="0.5">
      <c r="A6" s="76"/>
      <c r="B6" s="77" t="s">
        <v>74</v>
      </c>
      <c r="C6" s="76"/>
      <c r="D6" s="76"/>
      <c r="E6" s="76"/>
      <c r="F6" s="76"/>
      <c r="G6" s="76"/>
      <c r="H6" s="76"/>
      <c r="I6" s="76"/>
      <c r="J6" s="76"/>
    </row>
    <row r="7" spans="1:10" ht="17" x14ac:dyDescent="0.5">
      <c r="A7" s="76"/>
      <c r="B7" s="76" t="s">
        <v>75</v>
      </c>
      <c r="C7" s="76"/>
      <c r="D7" s="76"/>
      <c r="E7" s="76"/>
      <c r="F7" s="76"/>
      <c r="G7" s="76"/>
      <c r="H7" s="76"/>
      <c r="I7" s="76"/>
      <c r="J7" s="76"/>
    </row>
    <row r="8" spans="1:10" ht="17" x14ac:dyDescent="0.5">
      <c r="A8" s="76"/>
      <c r="B8" s="78"/>
      <c r="C8" s="79" t="s">
        <v>76</v>
      </c>
      <c r="D8" s="80"/>
      <c r="E8" s="81"/>
      <c r="F8" s="76"/>
      <c r="G8" s="76"/>
      <c r="H8" s="76"/>
      <c r="I8" s="76"/>
      <c r="J8" s="76"/>
    </row>
    <row r="9" spans="1:10" ht="17" x14ac:dyDescent="0.5">
      <c r="A9" s="76"/>
      <c r="B9" s="82" t="s">
        <v>77</v>
      </c>
      <c r="C9" s="83" t="s">
        <v>78</v>
      </c>
      <c r="D9" s="83" t="s">
        <v>79</v>
      </c>
      <c r="E9" s="84" t="s">
        <v>80</v>
      </c>
      <c r="F9" s="76" t="s">
        <v>158</v>
      </c>
      <c r="G9" s="76"/>
      <c r="H9" s="76"/>
      <c r="I9" s="76"/>
      <c r="J9" s="76"/>
    </row>
    <row r="10" spans="1:10" ht="17" x14ac:dyDescent="0.5">
      <c r="A10" s="76"/>
      <c r="B10" s="85">
        <v>175</v>
      </c>
      <c r="C10" s="86">
        <v>100</v>
      </c>
      <c r="D10" s="86">
        <v>5</v>
      </c>
      <c r="E10" s="86"/>
      <c r="F10" s="76">
        <v>975</v>
      </c>
      <c r="G10" s="76"/>
      <c r="H10" s="76"/>
      <c r="I10" s="76"/>
      <c r="J10" s="76"/>
    </row>
    <row r="11" spans="1:10" ht="17" x14ac:dyDescent="0.5">
      <c r="A11" s="76"/>
      <c r="B11" s="85">
        <v>200</v>
      </c>
      <c r="C11" s="86">
        <v>100</v>
      </c>
      <c r="D11" s="86">
        <v>5</v>
      </c>
      <c r="E11" s="86"/>
      <c r="F11" s="76">
        <v>1100</v>
      </c>
      <c r="G11" s="76"/>
      <c r="H11" s="76"/>
      <c r="I11" s="76"/>
      <c r="J11" s="76"/>
    </row>
    <row r="12" spans="1:10" ht="17" x14ac:dyDescent="0.5">
      <c r="A12" s="76"/>
      <c r="B12" s="85">
        <v>250</v>
      </c>
      <c r="C12" s="86">
        <v>100</v>
      </c>
      <c r="D12" s="86">
        <v>5</v>
      </c>
      <c r="E12" s="86"/>
      <c r="F12" s="76">
        <v>1350</v>
      </c>
      <c r="G12" s="76"/>
      <c r="H12" s="76"/>
      <c r="I12" s="76"/>
      <c r="J12" s="76"/>
    </row>
    <row r="13" spans="1:10" ht="17" x14ac:dyDescent="0.5">
      <c r="A13" s="76"/>
      <c r="B13" s="85">
        <v>300</v>
      </c>
      <c r="C13" s="86">
        <v>100</v>
      </c>
      <c r="D13" s="86">
        <v>5</v>
      </c>
      <c r="E13" s="86"/>
      <c r="F13" s="76">
        <v>1600</v>
      </c>
      <c r="G13" s="76"/>
      <c r="H13" s="76"/>
      <c r="I13" s="76"/>
      <c r="J13" s="76"/>
    </row>
    <row r="14" spans="1:10" ht="17" x14ac:dyDescent="0.5">
      <c r="A14" s="76"/>
      <c r="B14" s="85">
        <v>500</v>
      </c>
      <c r="C14" s="86">
        <v>100</v>
      </c>
      <c r="D14" s="86">
        <v>5</v>
      </c>
      <c r="E14" s="86"/>
      <c r="F14" s="76">
        <v>2600</v>
      </c>
      <c r="G14" s="76"/>
      <c r="H14" s="76"/>
      <c r="I14" s="76"/>
      <c r="J14" s="76"/>
    </row>
    <row r="15" spans="1:10" ht="17" x14ac:dyDescent="0.5">
      <c r="A15" s="76"/>
      <c r="B15" s="76"/>
      <c r="C15" s="76"/>
      <c r="D15" s="76"/>
      <c r="E15" s="76"/>
      <c r="F15" s="76"/>
      <c r="G15" s="76"/>
      <c r="H15" s="76"/>
      <c r="I15" s="76"/>
      <c r="J15" s="76"/>
    </row>
    <row r="16" spans="1:10" ht="17" x14ac:dyDescent="0.5">
      <c r="A16" s="76"/>
      <c r="B16" s="76"/>
      <c r="C16" s="76"/>
      <c r="D16" s="76"/>
      <c r="E16" s="76"/>
      <c r="F16" s="76"/>
      <c r="G16" s="76"/>
      <c r="H16" s="76"/>
      <c r="I16" s="76"/>
      <c r="J16" s="76"/>
    </row>
    <row r="17" spans="1:10" ht="17" x14ac:dyDescent="0.5">
      <c r="A17" s="76"/>
      <c r="B17" s="77" t="s">
        <v>81</v>
      </c>
      <c r="C17" s="76"/>
      <c r="D17" s="76"/>
      <c r="E17" s="76"/>
      <c r="F17" s="76"/>
      <c r="G17" s="76"/>
      <c r="H17" s="76"/>
      <c r="I17" s="76"/>
      <c r="J17" s="76"/>
    </row>
    <row r="18" spans="1:10" ht="17" x14ac:dyDescent="0.5">
      <c r="A18" s="76"/>
      <c r="B18" s="76" t="s">
        <v>82</v>
      </c>
      <c r="C18" s="76"/>
      <c r="D18" s="76"/>
      <c r="E18" s="76"/>
      <c r="F18" s="76"/>
      <c r="G18" s="76"/>
      <c r="H18" s="76"/>
      <c r="I18" s="76"/>
      <c r="J18" s="76"/>
    </row>
    <row r="19" spans="1:10" ht="17" x14ac:dyDescent="0.5">
      <c r="A19" s="76"/>
      <c r="B19" s="87" t="s">
        <v>83</v>
      </c>
      <c r="C19" s="88">
        <v>0.08</v>
      </c>
      <c r="D19" s="76"/>
      <c r="E19" s="76"/>
      <c r="F19" s="76"/>
      <c r="G19" s="76"/>
      <c r="H19" s="76"/>
      <c r="I19" s="76"/>
      <c r="J19" s="76"/>
    </row>
    <row r="20" spans="1:10" ht="17" x14ac:dyDescent="0.5">
      <c r="A20" s="76"/>
      <c r="B20" s="87" t="s">
        <v>84</v>
      </c>
      <c r="C20" s="89">
        <v>2000</v>
      </c>
      <c r="D20" s="76"/>
      <c r="E20" s="76"/>
      <c r="F20" s="76"/>
      <c r="G20" s="76"/>
      <c r="H20" s="76"/>
      <c r="I20" s="76"/>
      <c r="J20" s="76"/>
    </row>
    <row r="21" spans="1:10" ht="17" x14ac:dyDescent="0.5">
      <c r="A21" s="76"/>
      <c r="B21" s="76"/>
      <c r="C21" s="76"/>
      <c r="D21" s="76"/>
      <c r="E21" s="76"/>
      <c r="F21" s="76"/>
      <c r="G21" s="76"/>
      <c r="H21" s="76"/>
      <c r="I21" s="76"/>
      <c r="J21" s="76"/>
    </row>
    <row r="22" spans="1:10" ht="33" x14ac:dyDescent="0.5">
      <c r="A22" s="90"/>
      <c r="B22" s="91" t="s">
        <v>85</v>
      </c>
      <c r="C22" s="92" t="s">
        <v>86</v>
      </c>
      <c r="D22" s="90" t="s">
        <v>158</v>
      </c>
      <c r="E22" s="90"/>
      <c r="F22" s="90"/>
      <c r="G22" s="90"/>
      <c r="H22" s="90"/>
      <c r="I22" s="90"/>
      <c r="J22" s="90"/>
    </row>
    <row r="23" spans="1:10" ht="17" x14ac:dyDescent="0.5">
      <c r="A23" s="76"/>
      <c r="B23" s="93">
        <v>1</v>
      </c>
      <c r="C23" s="89"/>
      <c r="D23" s="76">
        <v>2160</v>
      </c>
      <c r="E23" s="76"/>
      <c r="F23" s="76"/>
      <c r="G23" s="76"/>
      <c r="H23" s="76"/>
      <c r="I23" s="76"/>
      <c r="J23" s="76"/>
    </row>
    <row r="24" spans="1:10" ht="17" x14ac:dyDescent="0.5">
      <c r="A24" s="76"/>
      <c r="B24" s="93">
        <v>5</v>
      </c>
      <c r="C24" s="89"/>
      <c r="D24" s="76">
        <v>2938.6561536000008</v>
      </c>
      <c r="E24" s="76"/>
      <c r="F24" s="76"/>
      <c r="G24" s="76"/>
      <c r="H24" s="76"/>
      <c r="I24" s="76"/>
      <c r="J24" s="76"/>
    </row>
    <row r="25" spans="1:10" ht="17" x14ac:dyDescent="0.5">
      <c r="A25" s="76"/>
      <c r="B25" s="93">
        <v>10</v>
      </c>
      <c r="C25" s="89"/>
      <c r="D25" s="76">
        <v>4317.8499945455751</v>
      </c>
      <c r="E25" s="76"/>
      <c r="F25" s="76"/>
      <c r="G25" s="76"/>
      <c r="H25" s="76"/>
      <c r="I25" s="76"/>
      <c r="J25" s="76"/>
    </row>
    <row r="26" spans="1:10" ht="17" x14ac:dyDescent="0.5">
      <c r="A26" s="76"/>
      <c r="B26" s="93">
        <v>20</v>
      </c>
      <c r="C26" s="89"/>
      <c r="D26" s="76">
        <v>9321.9142876986134</v>
      </c>
      <c r="E26" s="76"/>
      <c r="F26" s="76"/>
      <c r="G26" s="76"/>
      <c r="H26" s="76"/>
      <c r="I26" s="76"/>
      <c r="J26" s="76"/>
    </row>
    <row r="27" spans="1:10" ht="17" x14ac:dyDescent="0.5">
      <c r="A27" s="76"/>
      <c r="B27" s="93">
        <v>50</v>
      </c>
      <c r="C27" s="89"/>
      <c r="D27" s="76">
        <v>93803.22502646262</v>
      </c>
      <c r="E27" s="76"/>
      <c r="F27" s="76"/>
      <c r="G27" s="76"/>
      <c r="H27" s="76"/>
      <c r="I27" s="76"/>
      <c r="J27" s="76"/>
    </row>
    <row r="28" spans="1:10" ht="17" x14ac:dyDescent="0.5">
      <c r="A28" s="76"/>
      <c r="B28" s="76"/>
      <c r="C28" s="76"/>
      <c r="D28" s="76"/>
      <c r="E28" s="76"/>
      <c r="F28" s="76"/>
      <c r="G28" s="76"/>
      <c r="H28" s="76"/>
      <c r="I28" s="76"/>
      <c r="J28" s="76"/>
    </row>
    <row r="29" spans="1:10" ht="17" x14ac:dyDescent="0.5">
      <c r="A29" s="76"/>
      <c r="B29" s="76"/>
      <c r="C29" s="76"/>
      <c r="D29" s="76"/>
      <c r="E29" s="76"/>
      <c r="F29" s="76"/>
      <c r="G29" s="76"/>
      <c r="H29" s="76"/>
      <c r="I29" s="76"/>
      <c r="J29" s="76"/>
    </row>
    <row r="30" spans="1:10" ht="17" x14ac:dyDescent="0.5">
      <c r="A30" s="76"/>
      <c r="B30" s="77" t="s">
        <v>87</v>
      </c>
      <c r="C30" s="76"/>
      <c r="D30" s="76"/>
      <c r="E30" s="76"/>
      <c r="F30" s="76"/>
      <c r="G30" s="76"/>
      <c r="H30" s="76"/>
      <c r="I30" s="76"/>
      <c r="J30" s="76"/>
    </row>
    <row r="31" spans="1:10" ht="17" x14ac:dyDescent="0.5">
      <c r="A31" s="76"/>
      <c r="B31" s="76" t="s">
        <v>88</v>
      </c>
      <c r="C31" s="76"/>
      <c r="D31" s="76"/>
      <c r="E31" s="76"/>
      <c r="F31" s="76"/>
      <c r="G31" s="76"/>
      <c r="H31" s="76"/>
      <c r="I31" s="76"/>
      <c r="J31" s="76"/>
    </row>
    <row r="32" spans="1:10" ht="17" x14ac:dyDescent="0.5">
      <c r="A32" s="76"/>
      <c r="B32" s="94"/>
      <c r="C32" s="79" t="s">
        <v>77</v>
      </c>
      <c r="D32" s="79"/>
      <c r="E32" s="79"/>
      <c r="F32" s="79"/>
      <c r="G32" s="95"/>
      <c r="H32" s="76"/>
      <c r="I32" s="76"/>
      <c r="J32" s="76"/>
    </row>
    <row r="33" spans="1:10" ht="17" x14ac:dyDescent="0.5">
      <c r="A33" s="76"/>
      <c r="B33" s="96" t="s">
        <v>89</v>
      </c>
      <c r="C33" s="97">
        <v>100</v>
      </c>
      <c r="D33" s="97">
        <v>150</v>
      </c>
      <c r="E33" s="97">
        <v>200</v>
      </c>
      <c r="F33" s="97">
        <v>250</v>
      </c>
      <c r="G33" s="98">
        <v>300</v>
      </c>
      <c r="H33" s="76"/>
      <c r="I33" s="76"/>
      <c r="J33" s="76"/>
    </row>
    <row r="34" spans="1:10" ht="17" x14ac:dyDescent="0.5">
      <c r="A34" s="76"/>
      <c r="B34" s="96">
        <v>50</v>
      </c>
      <c r="C34" s="99">
        <f>$B34*C$77</f>
        <v>0</v>
      </c>
      <c r="D34" s="99">
        <f t="shared" ref="D34:G34" si="0">$B34*D$77</f>
        <v>0</v>
      </c>
      <c r="E34" s="99">
        <f t="shared" si="0"/>
        <v>0</v>
      </c>
      <c r="F34" s="99">
        <f t="shared" si="0"/>
        <v>0</v>
      </c>
      <c r="G34" s="99">
        <f t="shared" si="0"/>
        <v>0</v>
      </c>
      <c r="H34" s="76"/>
      <c r="I34" s="76"/>
      <c r="J34" s="76"/>
    </row>
    <row r="35" spans="1:10" ht="17" x14ac:dyDescent="0.5">
      <c r="A35" s="76"/>
      <c r="B35" s="96">
        <v>55</v>
      </c>
      <c r="C35" s="99">
        <f t="shared" ref="C35:G38" si="1">$B35*C$77</f>
        <v>0</v>
      </c>
      <c r="D35" s="99">
        <f t="shared" si="1"/>
        <v>0</v>
      </c>
      <c r="E35" s="99">
        <f t="shared" si="1"/>
        <v>0</v>
      </c>
      <c r="F35" s="99">
        <f t="shared" si="1"/>
        <v>0</v>
      </c>
      <c r="G35" s="99">
        <f t="shared" si="1"/>
        <v>0</v>
      </c>
      <c r="H35" s="76"/>
      <c r="I35" s="76"/>
      <c r="J35" s="76"/>
    </row>
    <row r="36" spans="1:10" ht="17" x14ac:dyDescent="0.5">
      <c r="A36" s="76"/>
      <c r="B36" s="96">
        <v>60</v>
      </c>
      <c r="C36" s="99">
        <f t="shared" si="1"/>
        <v>0</v>
      </c>
      <c r="D36" s="99">
        <f t="shared" si="1"/>
        <v>0</v>
      </c>
      <c r="E36" s="99">
        <f t="shared" si="1"/>
        <v>0</v>
      </c>
      <c r="F36" s="99">
        <f t="shared" si="1"/>
        <v>0</v>
      </c>
      <c r="G36" s="99">
        <f t="shared" si="1"/>
        <v>0</v>
      </c>
      <c r="H36" s="76"/>
      <c r="I36" s="76"/>
      <c r="J36" s="76"/>
    </row>
    <row r="37" spans="1:10" ht="17" x14ac:dyDescent="0.5">
      <c r="A37" s="76"/>
      <c r="B37" s="96">
        <v>65</v>
      </c>
      <c r="C37" s="99">
        <f t="shared" si="1"/>
        <v>0</v>
      </c>
      <c r="D37" s="99">
        <f t="shared" si="1"/>
        <v>0</v>
      </c>
      <c r="E37" s="99">
        <f t="shared" si="1"/>
        <v>0</v>
      </c>
      <c r="F37" s="99">
        <f t="shared" si="1"/>
        <v>0</v>
      </c>
      <c r="G37" s="99">
        <f t="shared" si="1"/>
        <v>0</v>
      </c>
      <c r="H37" s="76"/>
      <c r="I37" s="76"/>
      <c r="J37" s="76"/>
    </row>
    <row r="38" spans="1:10" ht="17" x14ac:dyDescent="0.5">
      <c r="A38" s="76"/>
      <c r="B38" s="82">
        <v>70</v>
      </c>
      <c r="C38" s="99">
        <f t="shared" si="1"/>
        <v>0</v>
      </c>
      <c r="D38" s="99">
        <f t="shared" si="1"/>
        <v>0</v>
      </c>
      <c r="E38" s="99">
        <f t="shared" si="1"/>
        <v>0</v>
      </c>
      <c r="F38" s="99">
        <f t="shared" si="1"/>
        <v>0</v>
      </c>
      <c r="G38" s="99">
        <f t="shared" si="1"/>
        <v>0</v>
      </c>
      <c r="H38" s="76"/>
      <c r="I38" s="76"/>
      <c r="J38" s="76"/>
    </row>
    <row r="39" spans="1:10" ht="17" x14ac:dyDescent="0.5">
      <c r="A39" s="76"/>
      <c r="B39" s="76" t="s">
        <v>158</v>
      </c>
      <c r="C39" s="76"/>
      <c r="D39" s="76"/>
      <c r="E39" s="76"/>
      <c r="F39" s="76"/>
      <c r="G39" s="76"/>
      <c r="H39" s="76"/>
      <c r="I39" s="76"/>
      <c r="J39" s="76"/>
    </row>
    <row r="40" spans="1:10" ht="17" x14ac:dyDescent="0.5">
      <c r="A40" s="76"/>
      <c r="B40" s="94"/>
      <c r="C40" s="79" t="s">
        <v>77</v>
      </c>
      <c r="D40" s="79"/>
      <c r="E40" s="79"/>
      <c r="F40" s="79"/>
      <c r="G40" s="95"/>
      <c r="H40" s="76"/>
      <c r="I40" s="76"/>
      <c r="J40" s="76"/>
    </row>
    <row r="41" spans="1:10" ht="17" x14ac:dyDescent="0.5">
      <c r="A41" s="76"/>
      <c r="B41" s="96" t="s">
        <v>89</v>
      </c>
      <c r="C41" s="97">
        <v>100</v>
      </c>
      <c r="D41" s="97">
        <v>150</v>
      </c>
      <c r="E41" s="97">
        <v>200</v>
      </c>
      <c r="F41" s="97">
        <v>250</v>
      </c>
      <c r="G41" s="98">
        <v>300</v>
      </c>
      <c r="H41" s="76"/>
      <c r="I41" s="76"/>
      <c r="J41" s="76"/>
    </row>
    <row r="42" spans="1:10" ht="17" x14ac:dyDescent="0.5">
      <c r="A42" s="76"/>
      <c r="B42" s="96">
        <v>50</v>
      </c>
      <c r="C42" s="99">
        <v>5000</v>
      </c>
      <c r="D42" s="99">
        <v>7500</v>
      </c>
      <c r="E42" s="99">
        <v>10000</v>
      </c>
      <c r="F42" s="99">
        <v>12500</v>
      </c>
      <c r="G42" s="99">
        <v>15000</v>
      </c>
      <c r="H42" s="76"/>
      <c r="I42" s="76"/>
      <c r="J42" s="76"/>
    </row>
    <row r="43" spans="1:10" ht="17" x14ac:dyDescent="0.5">
      <c r="A43" s="76"/>
      <c r="B43" s="96">
        <v>55</v>
      </c>
      <c r="C43" s="99">
        <v>5500</v>
      </c>
      <c r="D43" s="99">
        <v>8250</v>
      </c>
      <c r="E43" s="99">
        <v>11000</v>
      </c>
      <c r="F43" s="99">
        <v>13750</v>
      </c>
      <c r="G43" s="99">
        <v>16500</v>
      </c>
      <c r="H43" s="76"/>
      <c r="I43" s="76"/>
      <c r="J43" s="76"/>
    </row>
    <row r="44" spans="1:10" ht="17" x14ac:dyDescent="0.5">
      <c r="A44" s="76"/>
      <c r="B44" s="96">
        <v>60</v>
      </c>
      <c r="C44" s="99">
        <v>6000</v>
      </c>
      <c r="D44" s="99">
        <v>9000</v>
      </c>
      <c r="E44" s="99">
        <v>12000</v>
      </c>
      <c r="F44" s="99">
        <v>15000</v>
      </c>
      <c r="G44" s="99">
        <v>18000</v>
      </c>
      <c r="H44" s="76"/>
      <c r="I44" s="76"/>
      <c r="J44" s="76"/>
    </row>
    <row r="45" spans="1:10" ht="17" x14ac:dyDescent="0.5">
      <c r="A45" s="76"/>
      <c r="B45" s="96">
        <v>65</v>
      </c>
      <c r="C45" s="99">
        <v>6500</v>
      </c>
      <c r="D45" s="99">
        <v>9750</v>
      </c>
      <c r="E45" s="99">
        <v>13000</v>
      </c>
      <c r="F45" s="99">
        <v>16250</v>
      </c>
      <c r="G45" s="99">
        <v>19500</v>
      </c>
      <c r="H45" s="76"/>
      <c r="I45" s="76"/>
      <c r="J45" s="76"/>
    </row>
    <row r="46" spans="1:10" ht="17" x14ac:dyDescent="0.5">
      <c r="A46" s="76"/>
      <c r="B46" s="82">
        <v>70</v>
      </c>
      <c r="C46" s="99">
        <v>7000</v>
      </c>
      <c r="D46" s="99">
        <v>10500</v>
      </c>
      <c r="E46" s="99">
        <v>14000</v>
      </c>
      <c r="F46" s="99">
        <v>17500</v>
      </c>
      <c r="G46" s="99">
        <v>21000</v>
      </c>
      <c r="H46" s="76"/>
      <c r="I46" s="76"/>
      <c r="J46" s="76"/>
    </row>
    <row r="47" spans="1:10" ht="17" x14ac:dyDescent="0.5">
      <c r="A47" s="76"/>
      <c r="B47" s="76"/>
      <c r="C47" s="76"/>
      <c r="D47" s="76"/>
      <c r="E47" s="76"/>
      <c r="F47" s="76"/>
      <c r="G47" s="76"/>
      <c r="H47" s="76"/>
      <c r="I47" s="76"/>
      <c r="J47" s="76"/>
    </row>
    <row r="48" spans="1:10" ht="17" x14ac:dyDescent="0.5">
      <c r="A48" s="76"/>
      <c r="B48" s="76"/>
      <c r="C48" s="76"/>
      <c r="D48" s="76"/>
      <c r="E48" s="76"/>
      <c r="F48" s="76"/>
      <c r="G48" s="76"/>
      <c r="H48" s="76"/>
      <c r="I48" s="76"/>
      <c r="J48" s="76"/>
    </row>
  </sheetData>
  <mergeCells count="1">
    <mergeCell ref="B3:I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C0D4E-06FD-40C6-9377-DAC406579CE8}">
  <sheetPr codeName="Sheet5"/>
  <dimension ref="B2:G41"/>
  <sheetViews>
    <sheetView topLeftCell="A7" workbookViewId="0">
      <selection activeCell="D17" sqref="D17"/>
    </sheetView>
  </sheetViews>
  <sheetFormatPr defaultRowHeight="16" x14ac:dyDescent="0.5"/>
  <cols>
    <col min="1" max="1" width="3.19921875" customWidth="1"/>
    <col min="2" max="2" width="14.796875" bestFit="1" customWidth="1"/>
    <col min="3" max="3" width="39.8984375" bestFit="1" customWidth="1"/>
    <col min="4" max="4" width="10" bestFit="1" customWidth="1"/>
    <col min="6" max="6" width="18.3984375" bestFit="1" customWidth="1"/>
    <col min="7" max="7" width="10" bestFit="1" customWidth="1"/>
  </cols>
  <sheetData>
    <row r="2" spans="2:6" x14ac:dyDescent="0.5">
      <c r="B2" t="s">
        <v>93</v>
      </c>
      <c r="C2" s="100" t="s">
        <v>95</v>
      </c>
    </row>
    <row r="3" spans="2:6" x14ac:dyDescent="0.5">
      <c r="B3" t="s">
        <v>94</v>
      </c>
      <c r="C3" s="101">
        <v>43718</v>
      </c>
    </row>
    <row r="5" spans="2:6" x14ac:dyDescent="0.5">
      <c r="B5" s="72" t="s">
        <v>96</v>
      </c>
    </row>
    <row r="6" spans="2:6" x14ac:dyDescent="0.5">
      <c r="B6" s="72"/>
    </row>
    <row r="7" spans="2:6" x14ac:dyDescent="0.5">
      <c r="B7" s="114" t="s">
        <v>124</v>
      </c>
      <c r="C7" t="str">
        <f>"DCF Valuation for "&amp;TEXT(C3,"mm/dd/yyyy")&amp;" as of "&amp;C2</f>
        <v>DCF Valuation for 09/10/2019 as of Silk Road Medical</v>
      </c>
    </row>
    <row r="9" spans="2:6" x14ac:dyDescent="0.5">
      <c r="B9" s="72" t="s">
        <v>97</v>
      </c>
    </row>
    <row r="11" spans="2:6" x14ac:dyDescent="0.5">
      <c r="B11" s="102" t="s">
        <v>98</v>
      </c>
    </row>
    <row r="12" spans="2:6" x14ac:dyDescent="0.5">
      <c r="D12" s="102" t="s">
        <v>99</v>
      </c>
      <c r="F12" s="102" t="s">
        <v>100</v>
      </c>
    </row>
    <row r="13" spans="2:6" x14ac:dyDescent="0.5">
      <c r="C13" t="s">
        <v>101</v>
      </c>
      <c r="D13" s="103">
        <v>0.12</v>
      </c>
      <c r="F13" s="103">
        <v>0.12</v>
      </c>
    </row>
    <row r="14" spans="2:6" x14ac:dyDescent="0.5">
      <c r="C14" t="s">
        <v>102</v>
      </c>
      <c r="D14" s="104">
        <v>-500</v>
      </c>
      <c r="F14" s="104">
        <v>-500</v>
      </c>
    </row>
    <row r="15" spans="2:6" x14ac:dyDescent="0.5">
      <c r="C15" t="s">
        <v>103</v>
      </c>
      <c r="D15" s="105">
        <v>5</v>
      </c>
      <c r="F15" s="105">
        <v>5</v>
      </c>
    </row>
    <row r="16" spans="2:6" x14ac:dyDescent="0.5">
      <c r="C16" t="s">
        <v>104</v>
      </c>
      <c r="D16" s="106">
        <v>1</v>
      </c>
      <c r="F16" s="106">
        <v>1</v>
      </c>
    </row>
    <row r="17" spans="2:7" x14ac:dyDescent="0.5">
      <c r="C17" t="s">
        <v>105</v>
      </c>
      <c r="D17" s="107"/>
      <c r="F17" s="107"/>
    </row>
    <row r="18" spans="2:7" x14ac:dyDescent="0.5">
      <c r="C18" t="s">
        <v>106</v>
      </c>
    </row>
    <row r="19" spans="2:7" x14ac:dyDescent="0.5">
      <c r="C19" s="102"/>
      <c r="D19" s="108"/>
      <c r="F19" s="108"/>
    </row>
    <row r="21" spans="2:7" x14ac:dyDescent="0.5">
      <c r="B21" s="102" t="s">
        <v>107</v>
      </c>
    </row>
    <row r="22" spans="2:7" x14ac:dyDescent="0.5">
      <c r="D22" s="102" t="s">
        <v>107</v>
      </c>
      <c r="G22" s="102" t="s">
        <v>117</v>
      </c>
    </row>
    <row r="23" spans="2:7" x14ac:dyDescent="0.5">
      <c r="C23" t="s">
        <v>108</v>
      </c>
      <c r="D23" s="103">
        <v>0.12</v>
      </c>
      <c r="F23" t="s">
        <v>108</v>
      </c>
      <c r="G23" s="103">
        <v>0.12</v>
      </c>
    </row>
    <row r="24" spans="2:7" x14ac:dyDescent="0.5">
      <c r="C24" t="s">
        <v>109</v>
      </c>
      <c r="D24" s="104">
        <v>-1000</v>
      </c>
      <c r="F24" s="110">
        <v>41741</v>
      </c>
      <c r="G24" s="104">
        <v>-1000</v>
      </c>
    </row>
    <row r="25" spans="2:7" x14ac:dyDescent="0.5">
      <c r="C25" t="s">
        <v>110</v>
      </c>
      <c r="D25" s="104">
        <v>250</v>
      </c>
      <c r="F25" s="110">
        <v>42035</v>
      </c>
      <c r="G25" s="104">
        <v>250</v>
      </c>
    </row>
    <row r="26" spans="2:7" x14ac:dyDescent="0.5">
      <c r="C26" t="s">
        <v>111</v>
      </c>
      <c r="D26" s="104">
        <v>400</v>
      </c>
      <c r="F26" s="110">
        <v>42277</v>
      </c>
      <c r="G26" s="104">
        <v>400</v>
      </c>
    </row>
    <row r="27" spans="2:7" x14ac:dyDescent="0.5">
      <c r="C27" t="s">
        <v>112</v>
      </c>
      <c r="D27" s="104">
        <v>500</v>
      </c>
      <c r="F27" s="110">
        <v>42551</v>
      </c>
      <c r="G27" s="104">
        <v>500</v>
      </c>
    </row>
    <row r="28" spans="2:7" x14ac:dyDescent="0.5">
      <c r="C28" t="s">
        <v>113</v>
      </c>
      <c r="D28" s="104">
        <v>480</v>
      </c>
      <c r="F28" s="110">
        <v>43220</v>
      </c>
      <c r="G28" s="104">
        <v>480</v>
      </c>
    </row>
    <row r="29" spans="2:7" x14ac:dyDescent="0.5">
      <c r="C29" t="s">
        <v>114</v>
      </c>
      <c r="D29" s="104">
        <v>700</v>
      </c>
      <c r="F29" s="110">
        <v>43251</v>
      </c>
      <c r="G29" s="104">
        <v>700</v>
      </c>
    </row>
    <row r="30" spans="2:7" x14ac:dyDescent="0.5">
      <c r="C30" s="102" t="s">
        <v>115</v>
      </c>
      <c r="D30" s="109"/>
      <c r="F30" s="102" t="s">
        <v>123</v>
      </c>
      <c r="G30" s="111"/>
    </row>
    <row r="31" spans="2:7" x14ac:dyDescent="0.5">
      <c r="C31" s="102" t="s">
        <v>116</v>
      </c>
      <c r="D31" s="109"/>
    </row>
    <row r="32" spans="2:7" x14ac:dyDescent="0.5">
      <c r="C32" s="102" t="s">
        <v>118</v>
      </c>
      <c r="D32" s="109"/>
    </row>
    <row r="35" spans="2:7" x14ac:dyDescent="0.5">
      <c r="B35" s="102" t="s">
        <v>121</v>
      </c>
      <c r="C35" t="s">
        <v>119</v>
      </c>
      <c r="D35" s="104">
        <v>-1000</v>
      </c>
    </row>
    <row r="36" spans="2:7" x14ac:dyDescent="0.5">
      <c r="C36" t="str">
        <f>"Cash inflow after period " &amp; 1</f>
        <v>Cash inflow after period 1</v>
      </c>
      <c r="D36" s="104">
        <v>100</v>
      </c>
      <c r="G36" s="102" t="s">
        <v>122</v>
      </c>
    </row>
    <row r="37" spans="2:7" x14ac:dyDescent="0.5">
      <c r="C37" t="str">
        <f>"Cash inflow after period " &amp; 2</f>
        <v>Cash inflow after period 2</v>
      </c>
      <c r="D37" s="104">
        <v>200</v>
      </c>
      <c r="F37" s="110">
        <v>41741</v>
      </c>
      <c r="G37" s="113">
        <v>-1000</v>
      </c>
    </row>
    <row r="38" spans="2:7" x14ac:dyDescent="0.5">
      <c r="C38" t="str">
        <f>"Cash inflow after period " &amp; 3</f>
        <v>Cash inflow after period 3</v>
      </c>
      <c r="D38" s="104">
        <v>300</v>
      </c>
      <c r="F38" s="110">
        <v>42035</v>
      </c>
      <c r="G38" s="113">
        <v>400</v>
      </c>
    </row>
    <row r="39" spans="2:7" x14ac:dyDescent="0.5">
      <c r="C39" t="str">
        <f>"Cash inflow after period " &amp; 4</f>
        <v>Cash inflow after period 4</v>
      </c>
      <c r="D39" s="104">
        <v>400</v>
      </c>
      <c r="F39" s="110">
        <v>42277</v>
      </c>
      <c r="G39" s="113">
        <v>300</v>
      </c>
    </row>
    <row r="40" spans="2:7" x14ac:dyDescent="0.5">
      <c r="C40" t="str">
        <f>"Cash inflow after period " &amp; 5</f>
        <v>Cash inflow after period 5</v>
      </c>
      <c r="D40" s="104">
        <v>500</v>
      </c>
      <c r="F40" s="110">
        <v>42551</v>
      </c>
      <c r="G40" s="113">
        <v>800</v>
      </c>
    </row>
    <row r="41" spans="2:7" x14ac:dyDescent="0.5">
      <c r="C41" s="102" t="s">
        <v>120</v>
      </c>
      <c r="D41" s="112"/>
      <c r="F41" s="102" t="s">
        <v>121</v>
      </c>
      <c r="G41" s="1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Navigation</vt:lpstr>
      <vt:lpstr>SelectData</vt:lpstr>
      <vt:lpstr>Exercise1</vt:lpstr>
      <vt:lpstr>Exercise2</vt:lpstr>
      <vt:lpstr>Exercise3</vt:lpstr>
      <vt:lpstr>Exercise4</vt:lpstr>
      <vt:lpstr>Exercise4_answers</vt:lpstr>
      <vt:lpstr>Exercise5</vt:lpstr>
      <vt:lpstr>Exercise6</vt:lpstr>
      <vt:lpstr>Exercise6_answers</vt:lpstr>
      <vt:lpstr>Exercise7</vt:lpstr>
      <vt:lpstr>Exercise7_answers</vt:lpstr>
      <vt:lpstr>Exercise8</vt:lpstr>
      <vt:lpstr>Exercise8_answers</vt:lpstr>
    </vt:vector>
  </TitlesOfParts>
  <Company>Juice Analytics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Gemignani</dc:creator>
  <cp:lastModifiedBy>David Moore</cp:lastModifiedBy>
  <cp:lastPrinted>2006-10-11T21:24:20Z</cp:lastPrinted>
  <dcterms:created xsi:type="dcterms:W3CDTF">2005-07-18T17:42:27Z</dcterms:created>
  <dcterms:modified xsi:type="dcterms:W3CDTF">2020-09-04T21:57:52Z</dcterms:modified>
</cp:coreProperties>
</file>