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"/>
    </mc:Choice>
  </mc:AlternateContent>
  <xr:revisionPtr revIDLastSave="0" documentId="13_ncr:1_{61E51FC5-63C6-4F83-A4B6-31F68C0B030A}" xr6:coauthVersionLast="45" xr6:coauthVersionMax="45" xr10:uidLastSave="{00000000-0000-0000-0000-000000000000}"/>
  <bookViews>
    <workbookView xWindow="-110" yWindow="-110" windowWidth="19420" windowHeight="10420" xr2:uid="{C94905BF-FCD6-4CCD-A4F9-D2261E1E6FD8}"/>
  </bookViews>
  <sheets>
    <sheet name="Pivot_table" sheetId="1" r:id="rId1"/>
    <sheet name="Conditional_Formatting" sheetId="2" r:id="rId2"/>
    <sheet name="Charts" sheetId="5" r:id="rId3"/>
    <sheet name="Concatenate_INDIRECT" sheetId="4" r:id="rId4"/>
    <sheet name="TEXT_functions" sheetId="3" r:id="rId5"/>
    <sheet name="Text_to_columns" sheetId="6" r:id="rId6"/>
    <sheet name="Goal_Seek" sheetId="7" r:id="rId7"/>
  </sheets>
  <externalReferences>
    <externalReference r:id="rId8"/>
  </externalReferences>
  <definedNames>
    <definedName name="COGS2004">[1]Sheet2!$C$6</definedName>
    <definedName name="Revenues2004">[1]Sheet2!$C$5</definedName>
  </definedNames>
  <calcPr calcId="181029" iterate="1"/>
  <pivotCaches>
    <pivotCache cacheId="2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3" l="1"/>
  <c r="C25" i="3"/>
  <c r="C26" i="3"/>
  <c r="C23" i="3"/>
  <c r="H18" i="3"/>
  <c r="H19" i="3"/>
  <c r="H20" i="3"/>
  <c r="H17" i="3"/>
  <c r="G18" i="3"/>
  <c r="G19" i="3"/>
  <c r="G20" i="3"/>
  <c r="G17" i="3"/>
  <c r="F18" i="3"/>
  <c r="F19" i="3"/>
  <c r="F20" i="3"/>
  <c r="F17" i="3"/>
  <c r="E18" i="3"/>
  <c r="E19" i="3"/>
  <c r="E20" i="3"/>
  <c r="E17" i="3"/>
  <c r="C18" i="3"/>
  <c r="D18" i="3"/>
  <c r="C19" i="3"/>
  <c r="D19" i="3"/>
  <c r="C20" i="3"/>
  <c r="D20" i="3"/>
  <c r="D17" i="3"/>
  <c r="C17" i="3"/>
  <c r="C13" i="3"/>
  <c r="C12" i="3"/>
  <c r="C11" i="3"/>
  <c r="C10" i="3"/>
  <c r="C9" i="3"/>
  <c r="C8" i="3"/>
  <c r="C7" i="3"/>
  <c r="C6" i="3"/>
  <c r="C5" i="3"/>
  <c r="C4" i="3"/>
  <c r="C3" i="3"/>
  <c r="C11" i="4"/>
  <c r="C10" i="4"/>
  <c r="E2" i="5"/>
  <c r="D2" i="5"/>
  <c r="C2" i="5"/>
  <c r="C28" i="4"/>
  <c r="C9" i="7" l="1"/>
  <c r="B28" i="4" l="1"/>
  <c r="C15" i="4"/>
  <c r="C16" i="4" s="1"/>
  <c r="C17" i="4" s="1"/>
  <c r="C18" i="4" s="1"/>
  <c r="C19" i="4" s="1"/>
  <c r="C20" i="4" s="1"/>
  <c r="C21" i="4" s="1"/>
  <c r="C22" i="4" s="1"/>
  <c r="C23" i="4" s="1"/>
  <c r="B15" i="4"/>
  <c r="B16" i="4" s="1"/>
  <c r="B17" i="4" s="1"/>
  <c r="B18" i="4" s="1"/>
  <c r="B19" i="4" s="1"/>
  <c r="B20" i="4" s="1"/>
  <c r="B21" i="4" s="1"/>
  <c r="B22" i="4" s="1"/>
  <c r="B23" i="4" s="1"/>
</calcChain>
</file>

<file path=xl/sharedStrings.xml><?xml version="1.0" encoding="utf-8"?>
<sst xmlns="http://schemas.openxmlformats.org/spreadsheetml/2006/main" count="4233" uniqueCount="1807">
  <si>
    <t>Table of Stock Quotes and Information</t>
  </si>
  <si>
    <t>Ticker</t>
  </si>
  <si>
    <t>Name</t>
  </si>
  <si>
    <t>Shares</t>
  </si>
  <si>
    <t>Share Price</t>
  </si>
  <si>
    <t>Change</t>
  </si>
  <si>
    <t>Value</t>
  </si>
  <si>
    <t>Change in Position</t>
  </si>
  <si>
    <t>Sector</t>
  </si>
  <si>
    <t>SPG</t>
  </si>
  <si>
    <t>GE</t>
  </si>
  <si>
    <t>L</t>
  </si>
  <si>
    <t>MDLZ</t>
  </si>
  <si>
    <t>DLPH</t>
  </si>
  <si>
    <t>CSCO</t>
  </si>
  <si>
    <t>WM</t>
  </si>
  <si>
    <t>CB</t>
  </si>
  <si>
    <t>PBI</t>
  </si>
  <si>
    <t>AEE</t>
  </si>
  <si>
    <t>DTE</t>
  </si>
  <si>
    <t>WFC</t>
  </si>
  <si>
    <t>DO</t>
  </si>
  <si>
    <t>DG</t>
  </si>
  <si>
    <t>R</t>
  </si>
  <si>
    <t>EMR</t>
  </si>
  <si>
    <t>HBAN</t>
  </si>
  <si>
    <t>WLP</t>
  </si>
  <si>
    <t>IPG</t>
  </si>
  <si>
    <t>CLX</t>
  </si>
  <si>
    <t>STZ</t>
  </si>
  <si>
    <t>POM</t>
  </si>
  <si>
    <t>IP</t>
  </si>
  <si>
    <t>KEY</t>
  </si>
  <si>
    <t>Consumer Discretionary</t>
  </si>
  <si>
    <t>Consumer Staples</t>
  </si>
  <si>
    <t>Energy</t>
  </si>
  <si>
    <t>Financials</t>
  </si>
  <si>
    <t>Health Care</t>
  </si>
  <si>
    <t>Industrials</t>
  </si>
  <si>
    <t>Information Technology</t>
  </si>
  <si>
    <t>Materials</t>
  </si>
  <si>
    <t>Utilities</t>
  </si>
  <si>
    <t>Dollar General</t>
  </si>
  <si>
    <t>Interpublic Group</t>
  </si>
  <si>
    <t>Constellation Brands</t>
  </si>
  <si>
    <t>Mondelez International</t>
  </si>
  <si>
    <t>The Clorox Company</t>
  </si>
  <si>
    <t>Huntington Bancshares</t>
  </si>
  <si>
    <t>KeyCorp</t>
  </si>
  <si>
    <t>Loews Corp.</t>
  </si>
  <si>
    <t>Simon Property Group Inc</t>
  </si>
  <si>
    <t>Wells Fargo</t>
  </si>
  <si>
    <t>General Electric</t>
  </si>
  <si>
    <t>Waste Management Inc.</t>
  </si>
  <si>
    <t>Cisco Systems</t>
  </si>
  <si>
    <t>International Paper</t>
  </si>
  <si>
    <t>Ameren Corp</t>
  </si>
  <si>
    <t>DTE Energy Co.</t>
  </si>
  <si>
    <t>Current Price</t>
  </si>
  <si>
    <t>WACC</t>
  </si>
  <si>
    <t>g</t>
  </si>
  <si>
    <t>EBITDA</t>
  </si>
  <si>
    <t>Pick a start year:</t>
  </si>
  <si>
    <t>Pick an end year:</t>
  </si>
  <si>
    <t>Date</t>
  </si>
  <si>
    <t>BYND</t>
  </si>
  <si>
    <t xml:space="preserve">Name </t>
  </si>
  <si>
    <t>Beyond Meat</t>
  </si>
  <si>
    <t>Using Concatenate</t>
  </si>
  <si>
    <t xml:space="preserve">Use Excel to output the following sentence: "Name"("Ticker") is trading at "Share Price" as of "Date". </t>
  </si>
  <si>
    <t>Using &amp;</t>
  </si>
  <si>
    <t>LEN</t>
  </si>
  <si>
    <t>LEFT</t>
  </si>
  <si>
    <t>RIGHT</t>
  </si>
  <si>
    <t>MID</t>
  </si>
  <si>
    <t>PROPER</t>
  </si>
  <si>
    <t>UPPER</t>
  </si>
  <si>
    <t>LOWER</t>
  </si>
  <si>
    <t>SEARCH</t>
  </si>
  <si>
    <t>FIND</t>
  </si>
  <si>
    <t>SUBSTITUTE</t>
  </si>
  <si>
    <t>REPLACE</t>
  </si>
  <si>
    <t>Functions</t>
  </si>
  <si>
    <t>The Walt Disney Corp.</t>
  </si>
  <si>
    <t>the walt disney corp.</t>
  </si>
  <si>
    <t>THE WALT DISNEY CORP.</t>
  </si>
  <si>
    <t>Co*</t>
  </si>
  <si>
    <t>Corp.</t>
  </si>
  <si>
    <t>Co.</t>
  </si>
  <si>
    <t>Remove the middle name</t>
  </si>
  <si>
    <t>New_Name</t>
  </si>
  <si>
    <t>Auston Rockstar Matthews</t>
  </si>
  <si>
    <t>Morgan The Man Reilly</t>
  </si>
  <si>
    <t>Mike Coach Babcock</t>
  </si>
  <si>
    <t>William Snipeshow Nylander</t>
  </si>
  <si>
    <t>Location of first space</t>
  </si>
  <si>
    <t>Return Everything Before</t>
  </si>
  <si>
    <t>Location of Second Space</t>
  </si>
  <si>
    <t>Symbol</t>
  </si>
  <si>
    <t>Security</t>
  </si>
  <si>
    <t>SEC filings</t>
  </si>
  <si>
    <t>GICS Sub Industry</t>
  </si>
  <si>
    <t>Headquarters Location</t>
  </si>
  <si>
    <t>Date first added</t>
  </si>
  <si>
    <t>CIK</t>
  </si>
  <si>
    <t>Founded</t>
  </si>
  <si>
    <t>MMM</t>
  </si>
  <si>
    <t>3M Company</t>
  </si>
  <si>
    <t>reports</t>
  </si>
  <si>
    <t>Industrial Conglomerates</t>
  </si>
  <si>
    <t>St. Paul, Minnesota</t>
  </si>
  <si>
    <t>ABT</t>
  </si>
  <si>
    <t>Abbott Laboratories</t>
  </si>
  <si>
    <t>Health Care Equipment</t>
  </si>
  <si>
    <t>North Chicago, Illinois</t>
  </si>
  <si>
    <t>ABBV</t>
  </si>
  <si>
    <t>AbbVie Inc.</t>
  </si>
  <si>
    <t>Pharmaceuticals</t>
  </si>
  <si>
    <t>2013 (1888)</t>
  </si>
  <si>
    <t>ABMD</t>
  </si>
  <si>
    <t>ABIOMED Inc</t>
  </si>
  <si>
    <t>Danvers, Massachusetts</t>
  </si>
  <si>
    <t>ACN</t>
  </si>
  <si>
    <t>Accenture plc</t>
  </si>
  <si>
    <t>IT Consulting &amp; Other Services</t>
  </si>
  <si>
    <t>Dublin, Ireland</t>
  </si>
  <si>
    <t>ATVI</t>
  </si>
  <si>
    <t>Activision Blizzard</t>
  </si>
  <si>
    <t>Communication Services</t>
  </si>
  <si>
    <t>Interactive Home Entertainment</t>
  </si>
  <si>
    <t>Santa Monica, California</t>
  </si>
  <si>
    <t>ADBE</t>
  </si>
  <si>
    <t>Adobe Systems Inc</t>
  </si>
  <si>
    <t>Application Software</t>
  </si>
  <si>
    <t>San Jose, California</t>
  </si>
  <si>
    <t>AMD</t>
  </si>
  <si>
    <t>Advanced Micro Devices Inc</t>
  </si>
  <si>
    <t>Semiconductors</t>
  </si>
  <si>
    <t>Sunnyvale, California</t>
  </si>
  <si>
    <t>AAP</t>
  </si>
  <si>
    <t>Advance Auto Parts</t>
  </si>
  <si>
    <t>Automotive Retail</t>
  </si>
  <si>
    <t>Raleigh, North Carolina</t>
  </si>
  <si>
    <t>AES</t>
  </si>
  <si>
    <t>AES Corp</t>
  </si>
  <si>
    <t>Independent Power Producers &amp; Energy Traders</t>
  </si>
  <si>
    <t>Arlington, Virginia</t>
  </si>
  <si>
    <t>AMG</t>
  </si>
  <si>
    <t>Affiliated Managers Group Inc</t>
  </si>
  <si>
    <t>Asset Management &amp; Custody Banks</t>
  </si>
  <si>
    <t>West Palm Beach, Florida</t>
  </si>
  <si>
    <t>AFL</t>
  </si>
  <si>
    <t>AFLAC Inc</t>
  </si>
  <si>
    <t>Life &amp; Health Insurance</t>
  </si>
  <si>
    <t>Columbus, Georgia</t>
  </si>
  <si>
    <t>A</t>
  </si>
  <si>
    <t>Agilent Technologies Inc</t>
  </si>
  <si>
    <t>Santa Clara, California</t>
  </si>
  <si>
    <t>APD</t>
  </si>
  <si>
    <t>Air Products &amp; Chemicals Inc</t>
  </si>
  <si>
    <t>Industrial Gases</t>
  </si>
  <si>
    <t>Allentown, Pennsylvania</t>
  </si>
  <si>
    <t>AKAM</t>
  </si>
  <si>
    <t>Akamai Technologies Inc</t>
  </si>
  <si>
    <t>Internet Services &amp; Infrastructure</t>
  </si>
  <si>
    <t>Cambridge, Massachusetts</t>
  </si>
  <si>
    <t>ALK</t>
  </si>
  <si>
    <t>Alaska Air Group Inc</t>
  </si>
  <si>
    <t>Airlines</t>
  </si>
  <si>
    <t>Seattle, Washington</t>
  </si>
  <si>
    <t>ALB</t>
  </si>
  <si>
    <t>Albemarle Corp</t>
  </si>
  <si>
    <t>Specialty Chemicals</t>
  </si>
  <si>
    <t>Charlotte, North Carolina</t>
  </si>
  <si>
    <t>ARE</t>
  </si>
  <si>
    <t>Alexandria Real Estate Equities</t>
  </si>
  <si>
    <t>Real Estate</t>
  </si>
  <si>
    <t>Office REITs</t>
  </si>
  <si>
    <t>Pasadena, California</t>
  </si>
  <si>
    <t>ALXN</t>
  </si>
  <si>
    <t>Alexion Pharmaceuticals</t>
  </si>
  <si>
    <t>Biotechnology</t>
  </si>
  <si>
    <t>Boston, Massachusetts</t>
  </si>
  <si>
    <t>ALGN</t>
  </si>
  <si>
    <t>Align Technology</t>
  </si>
  <si>
    <t>Health Care Supplies</t>
  </si>
  <si>
    <t>ALLE</t>
  </si>
  <si>
    <t>Allegion</t>
  </si>
  <si>
    <t>Building Products</t>
  </si>
  <si>
    <t>AGN</t>
  </si>
  <si>
    <t>Allergan, Plc</t>
  </si>
  <si>
    <t>ADS</t>
  </si>
  <si>
    <t>Alliance Data Systems</t>
  </si>
  <si>
    <t>Data Processing &amp; Outsourced Services</t>
  </si>
  <si>
    <t>Plano, Texas</t>
  </si>
  <si>
    <t>LNT</t>
  </si>
  <si>
    <t>Alliant Energy Corp</t>
  </si>
  <si>
    <t>Electric Utilities</t>
  </si>
  <si>
    <t>Madison, Wisconsin</t>
  </si>
  <si>
    <t>ALL</t>
  </si>
  <si>
    <t>Allstate Corp</t>
  </si>
  <si>
    <t>Property &amp; Casualty Insurance</t>
  </si>
  <si>
    <t>Northfield Township, Illinois</t>
  </si>
  <si>
    <t>GOOGL</t>
  </si>
  <si>
    <t>Alphabet Inc Class A</t>
  </si>
  <si>
    <t>Interactive Media &amp; Services</t>
  </si>
  <si>
    <t>Mountain View, California</t>
  </si>
  <si>
    <t>GOOG</t>
  </si>
  <si>
    <t>Alphabet Inc Class C</t>
  </si>
  <si>
    <t>MO</t>
  </si>
  <si>
    <t>Altria Group Inc</t>
  </si>
  <si>
    <t>Tobacco</t>
  </si>
  <si>
    <t>Richmond, Virginia</t>
  </si>
  <si>
    <t>AMZN</t>
  </si>
  <si>
    <t>Amazon.com Inc.</t>
  </si>
  <si>
    <t>Internet &amp; Direct Marketing Retail</t>
  </si>
  <si>
    <t>AMCR</t>
  </si>
  <si>
    <t>Amcor plc</t>
  </si>
  <si>
    <t>Paper Packaging</t>
  </si>
  <si>
    <t>Multi-Utilities</t>
  </si>
  <si>
    <t>St. Louis, Missouri</t>
  </si>
  <si>
    <t>AAL</t>
  </si>
  <si>
    <t>American Airlines Group</t>
  </si>
  <si>
    <t>Fort Worth, Texas</t>
  </si>
  <si>
    <t>AEP</t>
  </si>
  <si>
    <t>American Electric Power</t>
  </si>
  <si>
    <t>Columbus, Ohio</t>
  </si>
  <si>
    <t>AXP</t>
  </si>
  <si>
    <t>American Express Co</t>
  </si>
  <si>
    <t>Consumer Finance</t>
  </si>
  <si>
    <t>New York, New York</t>
  </si>
  <si>
    <t>AIG</t>
  </si>
  <si>
    <t>American International Group</t>
  </si>
  <si>
    <t>AMT</t>
  </si>
  <si>
    <t>American Tower Corp.</t>
  </si>
  <si>
    <t>Specialized REITs</t>
  </si>
  <si>
    <t>AWK</t>
  </si>
  <si>
    <t>American Water Works Company Inc</t>
  </si>
  <si>
    <t>Water Utilities</t>
  </si>
  <si>
    <t>Camden, New Jersey</t>
  </si>
  <si>
    <t>AMP</t>
  </si>
  <si>
    <t>Ameriprise Financial</t>
  </si>
  <si>
    <t>Minneapolis, Minnesota</t>
  </si>
  <si>
    <t>ABC</t>
  </si>
  <si>
    <t>AmerisourceBergen Corp</t>
  </si>
  <si>
    <t>Health Care Distributors</t>
  </si>
  <si>
    <t>Chesterbrook, Pennsylvania</t>
  </si>
  <si>
    <t>AME</t>
  </si>
  <si>
    <t>AMETEK Inc.</t>
  </si>
  <si>
    <t>Electrical Components &amp; Equipment</t>
  </si>
  <si>
    <t>Berwyn, Pennsylvania</t>
  </si>
  <si>
    <t>AMGN</t>
  </si>
  <si>
    <t>Amgen Inc.</t>
  </si>
  <si>
    <t>Thousand Oaks, California</t>
  </si>
  <si>
    <t>APH</t>
  </si>
  <si>
    <t>Amphenol Corp</t>
  </si>
  <si>
    <t>Electronic Components</t>
  </si>
  <si>
    <t>Wallingford, Connecticut</t>
  </si>
  <si>
    <t>ADI</t>
  </si>
  <si>
    <t>Analog Devices, Inc.</t>
  </si>
  <si>
    <t>Norwood, Massachusetts</t>
  </si>
  <si>
    <t>ANSS</t>
  </si>
  <si>
    <t>ANSYS</t>
  </si>
  <si>
    <t>Canonsburg, Pennsylvania</t>
  </si>
  <si>
    <t>ANTM</t>
  </si>
  <si>
    <t>Anthem</t>
  </si>
  <si>
    <t>Managed Health Care</t>
  </si>
  <si>
    <t>Indianapolis, Indiana</t>
  </si>
  <si>
    <t>2014 (1940s)</t>
  </si>
  <si>
    <t>AON</t>
  </si>
  <si>
    <t>Aon plc</t>
  </si>
  <si>
    <t>Insurance Brokers</t>
  </si>
  <si>
    <t>1982 (1919)</t>
  </si>
  <si>
    <t>AOS</t>
  </si>
  <si>
    <t>A.O. Smith Corp</t>
  </si>
  <si>
    <t>Milwaukee, Wisconsin</t>
  </si>
  <si>
    <t>APA</t>
  </si>
  <si>
    <t>Apache Corporation</t>
  </si>
  <si>
    <t>Oil &amp; Gas Exploration &amp; Production</t>
  </si>
  <si>
    <t>Houston, Texas</t>
  </si>
  <si>
    <t>AIV</t>
  </si>
  <si>
    <t>Apartment Investment &amp; Management</t>
  </si>
  <si>
    <t>Residential REITs</t>
  </si>
  <si>
    <t>Denver, Colorado</t>
  </si>
  <si>
    <t>1994 (1975)</t>
  </si>
  <si>
    <t>AAPL</t>
  </si>
  <si>
    <t>Apple Inc.</t>
  </si>
  <si>
    <t>Technology Hardware, Storage &amp; Peripherals</t>
  </si>
  <si>
    <t>Cupertino, California</t>
  </si>
  <si>
    <t>AMAT</t>
  </si>
  <si>
    <t>Applied Materials Inc.</t>
  </si>
  <si>
    <t>Semiconductor Equipment</t>
  </si>
  <si>
    <t>APTV</t>
  </si>
  <si>
    <t>Aptiv Plc</t>
  </si>
  <si>
    <t>Auto Parts &amp; Equipment</t>
  </si>
  <si>
    <t>ADM</t>
  </si>
  <si>
    <t>Archer-Daniels-Midland Co</t>
  </si>
  <si>
    <t>Agricultural Products</t>
  </si>
  <si>
    <t>Chicago, Illinois</t>
  </si>
  <si>
    <t>ARNC</t>
  </si>
  <si>
    <t>Arconic Inc.</t>
  </si>
  <si>
    <t>Aerospace &amp; Defense</t>
  </si>
  <si>
    <t>ANET</t>
  </si>
  <si>
    <t>Arista Networks</t>
  </si>
  <si>
    <t>Communications Equipment</t>
  </si>
  <si>
    <t>AJG</t>
  </si>
  <si>
    <t>Arthur J. Gallagher &amp; Co.</t>
  </si>
  <si>
    <t>Itasca, Illinois</t>
  </si>
  <si>
    <t>AIZ</t>
  </si>
  <si>
    <t>Assurant</t>
  </si>
  <si>
    <t>Multi-line Insurance</t>
  </si>
  <si>
    <t>ATO</t>
  </si>
  <si>
    <t>Atmos Energy Corp</t>
  </si>
  <si>
    <t>Gas Utilities</t>
  </si>
  <si>
    <t>Dallas, Texas</t>
  </si>
  <si>
    <t>T</t>
  </si>
  <si>
    <t>AT&amp;T Inc.</t>
  </si>
  <si>
    <t>Integrated Telecommunication Services</t>
  </si>
  <si>
    <t>ADSK</t>
  </si>
  <si>
    <t>Autodesk Inc.</t>
  </si>
  <si>
    <t>San Rafael, California</t>
  </si>
  <si>
    <t>ADP</t>
  </si>
  <si>
    <t>Automatic Data Processing</t>
  </si>
  <si>
    <t>Roseland, New Jersey</t>
  </si>
  <si>
    <t>AZO</t>
  </si>
  <si>
    <t>AutoZone Inc</t>
  </si>
  <si>
    <t>Specialty Stores</t>
  </si>
  <si>
    <t>Memphis, Tennessee</t>
  </si>
  <si>
    <t>AVB</t>
  </si>
  <si>
    <t>AvalonBay Communities, Inc.</t>
  </si>
  <si>
    <t>AVY</t>
  </si>
  <si>
    <t>Avery Dennison Corp</t>
  </si>
  <si>
    <t>Glendale, California</t>
  </si>
  <si>
    <t>BKR</t>
  </si>
  <si>
    <t>Baker Hughes Co</t>
  </si>
  <si>
    <t>Oil &amp; Gas Equipment &amp; Services</t>
  </si>
  <si>
    <t>BLL</t>
  </si>
  <si>
    <t>Ball Corp</t>
  </si>
  <si>
    <t>Metal &amp; Glass Containers</t>
  </si>
  <si>
    <t>Broomfield, Colorado</t>
  </si>
  <si>
    <t>BAC</t>
  </si>
  <si>
    <t>Bank of America Corp</t>
  </si>
  <si>
    <t>Diversified Banks</t>
  </si>
  <si>
    <t>BK</t>
  </si>
  <si>
    <t>The Bank of New York Mellon Corp.</t>
  </si>
  <si>
    <t>BAX</t>
  </si>
  <si>
    <t>Baxter International Inc.</t>
  </si>
  <si>
    <t>Deerfield, Illinois</t>
  </si>
  <si>
    <t>BBT</t>
  </si>
  <si>
    <t>BB&amp;T Corporation</t>
  </si>
  <si>
    <t>Regional Banks</t>
  </si>
  <si>
    <t>Winston-Salem, North Carolina</t>
  </si>
  <si>
    <t>BDX</t>
  </si>
  <si>
    <t>Becton Dickinson</t>
  </si>
  <si>
    <t>Franklin Lakes, New Jersey</t>
  </si>
  <si>
    <t>BRK.B</t>
  </si>
  <si>
    <t>Berkshire Hathaway</t>
  </si>
  <si>
    <t>Multi-Sector Holdings</t>
  </si>
  <si>
    <t>Omaha, Nebraska</t>
  </si>
  <si>
    <t>BBY</t>
  </si>
  <si>
    <t>Best Buy Co. Inc.</t>
  </si>
  <si>
    <t>Computer &amp; Electronics Retail</t>
  </si>
  <si>
    <t>Richfield, Minnesota</t>
  </si>
  <si>
    <t>BIIB</t>
  </si>
  <si>
    <t>Biogen Inc.</t>
  </si>
  <si>
    <t>BLK</t>
  </si>
  <si>
    <t>BlackRock</t>
  </si>
  <si>
    <t>HRB</t>
  </si>
  <si>
    <t>Block H&amp;R</t>
  </si>
  <si>
    <t>Specialized Consumer Services</t>
  </si>
  <si>
    <t>Kansas City, Missouri</t>
  </si>
  <si>
    <t>BA</t>
  </si>
  <si>
    <t>Boeing Company</t>
  </si>
  <si>
    <t>BKNG</t>
  </si>
  <si>
    <t>Booking Holdings Inc</t>
  </si>
  <si>
    <t>Norwalk, Connecticut</t>
  </si>
  <si>
    <t>BWA</t>
  </si>
  <si>
    <t>BorgWarner</t>
  </si>
  <si>
    <t>Auburn Hills, Michigan</t>
  </si>
  <si>
    <t>BXP</t>
  </si>
  <si>
    <t>Boston Properties</t>
  </si>
  <si>
    <t>BSX</t>
  </si>
  <si>
    <t>Boston Scientific</t>
  </si>
  <si>
    <t>BMY</t>
  </si>
  <si>
    <t>Bristol-Myers Squibb</t>
  </si>
  <si>
    <t>AVGO</t>
  </si>
  <si>
    <t>Broadcom Inc.</t>
  </si>
  <si>
    <t>BR</t>
  </si>
  <si>
    <t>Broadridge Financial Solutions</t>
  </si>
  <si>
    <t>Lake Success, New York</t>
  </si>
  <si>
    <t>BF.B</t>
  </si>
  <si>
    <t>Brown-Forman Corp.</t>
  </si>
  <si>
    <t>Distillers &amp; Vintners</t>
  </si>
  <si>
    <t>Louisville, Kentucky</t>
  </si>
  <si>
    <t>CHRW</t>
  </si>
  <si>
    <t>C. H. Robinson Worldwide</t>
  </si>
  <si>
    <t>Air Freight &amp; Logistics</t>
  </si>
  <si>
    <t>Eden Prairie, Minnesota</t>
  </si>
  <si>
    <t>COG</t>
  </si>
  <si>
    <t>Cabot Oil &amp; Gas</t>
  </si>
  <si>
    <t>CDNS</t>
  </si>
  <si>
    <t>Cadence Design Systems</t>
  </si>
  <si>
    <t>CPB</t>
  </si>
  <si>
    <t>Campbell Soup</t>
  </si>
  <si>
    <t>Packaged Foods &amp; Meats</t>
  </si>
  <si>
    <t>COF</t>
  </si>
  <si>
    <t>Capital One Financial</t>
  </si>
  <si>
    <t>Tysons Corner, Virginia</t>
  </si>
  <si>
    <t>CPRI</t>
  </si>
  <si>
    <t>Capri Holdings</t>
  </si>
  <si>
    <t>Apparel, Accessories &amp; Luxury Goods</t>
  </si>
  <si>
    <t>CAH</t>
  </si>
  <si>
    <t>Cardinal Health Inc.</t>
  </si>
  <si>
    <t>Dublin, Ohio</t>
  </si>
  <si>
    <t>KMX</t>
  </si>
  <si>
    <t>Carmax Inc</t>
  </si>
  <si>
    <t>CCL</t>
  </si>
  <si>
    <t>Carnival Corp.</t>
  </si>
  <si>
    <t>Hotels, Resorts &amp; Cruise Lines</t>
  </si>
  <si>
    <t>Miami, Florida</t>
  </si>
  <si>
    <t>CAT</t>
  </si>
  <si>
    <t>Caterpillar Inc.</t>
  </si>
  <si>
    <t>Construction Machinery &amp; Heavy Trucks</t>
  </si>
  <si>
    <t>CBOE</t>
  </si>
  <si>
    <t>Cboe Global Markets</t>
  </si>
  <si>
    <t>Financial Exchanges &amp; Data</t>
  </si>
  <si>
    <t>CBRE</t>
  </si>
  <si>
    <t>CBRE Group</t>
  </si>
  <si>
    <t>Real Estate Services</t>
  </si>
  <si>
    <t>Los Angeles, California</t>
  </si>
  <si>
    <t>CBS</t>
  </si>
  <si>
    <t>CBS Corp.</t>
  </si>
  <si>
    <t>Broadcasting</t>
  </si>
  <si>
    <t>CDW</t>
  </si>
  <si>
    <t>Technology Distributors</t>
  </si>
  <si>
    <t>Lincolnshire, Illinois</t>
  </si>
  <si>
    <t>CE</t>
  </si>
  <si>
    <t>Celanese</t>
  </si>
  <si>
    <t>Irving, Texas</t>
  </si>
  <si>
    <t>CELG</t>
  </si>
  <si>
    <t>Celgene Corp.</t>
  </si>
  <si>
    <t>Summit, New Jersey</t>
  </si>
  <si>
    <t>CNC</t>
  </si>
  <si>
    <t>Centene Corporation</t>
  </si>
  <si>
    <t>St Louis, Missouri</t>
  </si>
  <si>
    <t>CNP</t>
  </si>
  <si>
    <t>CenterPoint Energy</t>
  </si>
  <si>
    <t>CTL</t>
  </si>
  <si>
    <t>CenturyLink Inc</t>
  </si>
  <si>
    <t>Monroe, Louisiana</t>
  </si>
  <si>
    <t>CERN</t>
  </si>
  <si>
    <t>Cerner</t>
  </si>
  <si>
    <t>Health Care Technology</t>
  </si>
  <si>
    <t>North Kansas City, Missouri</t>
  </si>
  <si>
    <t>CF</t>
  </si>
  <si>
    <t>CF Industries Holdings Inc</t>
  </si>
  <si>
    <t>Fertilizers &amp; Agricultural Chemicals</t>
  </si>
  <si>
    <t>SCHW</t>
  </si>
  <si>
    <t>Charles Schwab Corporation</t>
  </si>
  <si>
    <t>Investment Banking &amp; Brokerage</t>
  </si>
  <si>
    <t>San Francisco, California</t>
  </si>
  <si>
    <t>CHTR</t>
  </si>
  <si>
    <t>Charter Communications</t>
  </si>
  <si>
    <t>Cable &amp; Satellite</t>
  </si>
  <si>
    <t>Stamford, Connecticut</t>
  </si>
  <si>
    <t>CVX</t>
  </si>
  <si>
    <t>Chevron Corp.</t>
  </si>
  <si>
    <t>Integrated Oil &amp; Gas</t>
  </si>
  <si>
    <t>San Ramon, California</t>
  </si>
  <si>
    <t>CMG</t>
  </si>
  <si>
    <t>Chipotle Mexican Grill</t>
  </si>
  <si>
    <t>Restaurants</t>
  </si>
  <si>
    <t>Newport Beach, California</t>
  </si>
  <si>
    <t>Chubb Limited</t>
  </si>
  <si>
    <t>Zurich, Switzerland</t>
  </si>
  <si>
    <t>CHD</t>
  </si>
  <si>
    <t>Church &amp; Dwight</t>
  </si>
  <si>
    <t>Household Products</t>
  </si>
  <si>
    <t>Ewing, New Jersey</t>
  </si>
  <si>
    <t>CI</t>
  </si>
  <si>
    <t>CIGNA Corp.</t>
  </si>
  <si>
    <t>Bloomfield, Connecticut</t>
  </si>
  <si>
    <t>XEC</t>
  </si>
  <si>
    <t>Cimarex Energy</t>
  </si>
  <si>
    <t>CINF</t>
  </si>
  <si>
    <t>Cincinnati Financial</t>
  </si>
  <si>
    <t>Fairfield, Ohio</t>
  </si>
  <si>
    <t>CTAS</t>
  </si>
  <si>
    <t>Cintas Corporation</t>
  </si>
  <si>
    <t>Diversified Support Services</t>
  </si>
  <si>
    <t>Mason, Ohio</t>
  </si>
  <si>
    <t>C</t>
  </si>
  <si>
    <t>Citigroup Inc.</t>
  </si>
  <si>
    <t>CFG</t>
  </si>
  <si>
    <t>Citizens Financial Group</t>
  </si>
  <si>
    <t>Providence, Rhode Island</t>
  </si>
  <si>
    <t>CTXS</t>
  </si>
  <si>
    <t>Citrix Systems</t>
  </si>
  <si>
    <t>Fort Lauderdale, Florida</t>
  </si>
  <si>
    <t>Oakland, California</t>
  </si>
  <si>
    <t>CME</t>
  </si>
  <si>
    <t>CME Group Inc.</t>
  </si>
  <si>
    <t>CMS</t>
  </si>
  <si>
    <t>CMS Energy</t>
  </si>
  <si>
    <t>Jackson, Michigan</t>
  </si>
  <si>
    <t>KO</t>
  </si>
  <si>
    <t>Coca-Cola Company</t>
  </si>
  <si>
    <t>Soft Drinks</t>
  </si>
  <si>
    <t>Atlanta, Georgia</t>
  </si>
  <si>
    <t>CTSH</t>
  </si>
  <si>
    <t>Cognizant Technology Solutions</t>
  </si>
  <si>
    <t>Teaneck, New Jersey</t>
  </si>
  <si>
    <t>CL</t>
  </si>
  <si>
    <t>Colgate-Palmolive</t>
  </si>
  <si>
    <t>CMCSA</t>
  </si>
  <si>
    <t>Comcast Corp.</t>
  </si>
  <si>
    <t>Philadelphia, Pennsylvania</t>
  </si>
  <si>
    <t>CMA</t>
  </si>
  <si>
    <t>Comerica Inc.</t>
  </si>
  <si>
    <t>CAG</t>
  </si>
  <si>
    <t>Conagra Brands</t>
  </si>
  <si>
    <t>CXO</t>
  </si>
  <si>
    <t>Concho Resources</t>
  </si>
  <si>
    <t>Midland, Texas</t>
  </si>
  <si>
    <t>COP</t>
  </si>
  <si>
    <t>ConocoPhillips</t>
  </si>
  <si>
    <t>ED</t>
  </si>
  <si>
    <t>Consolidated Edison</t>
  </si>
  <si>
    <t>Victor, New York</t>
  </si>
  <si>
    <t>COO</t>
  </si>
  <si>
    <t>The Cooper Companies</t>
  </si>
  <si>
    <t>Pleasanton, California</t>
  </si>
  <si>
    <t>CPRT</t>
  </si>
  <si>
    <t>Copart Inc</t>
  </si>
  <si>
    <t>GLW</t>
  </si>
  <si>
    <t>Corning Inc.</t>
  </si>
  <si>
    <t>Corning, New York</t>
  </si>
  <si>
    <t>CTVA</t>
  </si>
  <si>
    <t>Corteva</t>
  </si>
  <si>
    <t>Wilmington, Delaware</t>
  </si>
  <si>
    <t>COST</t>
  </si>
  <si>
    <t>Costco Wholesale Corp.</t>
  </si>
  <si>
    <t>Hypermarkets &amp; Super Centers</t>
  </si>
  <si>
    <t>Issaquah, Washington</t>
  </si>
  <si>
    <t>COTY</t>
  </si>
  <si>
    <t>Coty, Inc</t>
  </si>
  <si>
    <t>Personal Products</t>
  </si>
  <si>
    <t>CCI</t>
  </si>
  <si>
    <t>Crown Castle International Corp.</t>
  </si>
  <si>
    <t>CSX</t>
  </si>
  <si>
    <t>CSX Corp.</t>
  </si>
  <si>
    <t>Railroads</t>
  </si>
  <si>
    <t>Jacksonville, Florida</t>
  </si>
  <si>
    <t>CMI</t>
  </si>
  <si>
    <t>Cummins Inc.</t>
  </si>
  <si>
    <t>Industrial Machinery</t>
  </si>
  <si>
    <t>Columbus, Indiana</t>
  </si>
  <si>
    <t>CVS</t>
  </si>
  <si>
    <t>CVS Health</t>
  </si>
  <si>
    <t>Health Care Services</t>
  </si>
  <si>
    <t>Woonsocket, Rhode Island</t>
  </si>
  <si>
    <t>DHI</t>
  </si>
  <si>
    <t>D. R. Horton</t>
  </si>
  <si>
    <t>Homebuilding</t>
  </si>
  <si>
    <t>DHR</t>
  </si>
  <si>
    <t>Danaher Corp.</t>
  </si>
  <si>
    <t>Washington, D.C.</t>
  </si>
  <si>
    <t>DRI</t>
  </si>
  <si>
    <t>Darden Restaurants</t>
  </si>
  <si>
    <t>Orlando, Florida</t>
  </si>
  <si>
    <t>DVA</t>
  </si>
  <si>
    <t>DaVita Inc.</t>
  </si>
  <si>
    <t>Health Care Facilities</t>
  </si>
  <si>
    <t>DE</t>
  </si>
  <si>
    <t>Deere &amp; Co.</t>
  </si>
  <si>
    <t>Agricultural &amp; Farm Machinery</t>
  </si>
  <si>
    <t>Moline, Illinois</t>
  </si>
  <si>
    <t>DAL</t>
  </si>
  <si>
    <t>Delta Air Lines Inc.</t>
  </si>
  <si>
    <t>XRAY</t>
  </si>
  <si>
    <t>Dentsply Sirona</t>
  </si>
  <si>
    <t>York, Pennsylvania</t>
  </si>
  <si>
    <t>DVN</t>
  </si>
  <si>
    <t>Devon Energy</t>
  </si>
  <si>
    <t>Oklahoma City, Oklahoma</t>
  </si>
  <si>
    <t>FANG</t>
  </si>
  <si>
    <t>Diamondback Energy</t>
  </si>
  <si>
    <t>DLR</t>
  </si>
  <si>
    <t>Digital Realty Trust Inc</t>
  </si>
  <si>
    <t>DFS</t>
  </si>
  <si>
    <t>Discover Financial Services</t>
  </si>
  <si>
    <t>Riverwoods, Illinois</t>
  </si>
  <si>
    <t>DISCA</t>
  </si>
  <si>
    <t>Discovery Inc. Class A</t>
  </si>
  <si>
    <t>Silver Spring, Maryland</t>
  </si>
  <si>
    <t>DISCK</t>
  </si>
  <si>
    <t>Discovery Inc. Class C</t>
  </si>
  <si>
    <t>DISH</t>
  </si>
  <si>
    <t>Dish Network</t>
  </si>
  <si>
    <t>Meridian, Colorado</t>
  </si>
  <si>
    <t>General Merchandise Stores</t>
  </si>
  <si>
    <t>Goodlettsville, Tennessee</t>
  </si>
  <si>
    <t>DLTR</t>
  </si>
  <si>
    <t>Dollar Tree</t>
  </si>
  <si>
    <t>Chesapeake, Virginia</t>
  </si>
  <si>
    <t>D</t>
  </si>
  <si>
    <t>Dominion Energy</t>
  </si>
  <si>
    <t>DOV</t>
  </si>
  <si>
    <t>Dover Corp.</t>
  </si>
  <si>
    <t>Downers Grove, Illinois</t>
  </si>
  <si>
    <t>DOW</t>
  </si>
  <si>
    <t>Dow Inc.</t>
  </si>
  <si>
    <t>Commodity Chemicals</t>
  </si>
  <si>
    <t>Midland, Michigan</t>
  </si>
  <si>
    <t>Detroit, Michigan</t>
  </si>
  <si>
    <t>DUK</t>
  </si>
  <si>
    <t>Duke Energy</t>
  </si>
  <si>
    <t>DRE</t>
  </si>
  <si>
    <t>Duke Realty Corp</t>
  </si>
  <si>
    <t>Industrial REITs</t>
  </si>
  <si>
    <t>DD</t>
  </si>
  <si>
    <t>DuPont de Nemours Inc</t>
  </si>
  <si>
    <t>DXC</t>
  </si>
  <si>
    <t>DXC Technology</t>
  </si>
  <si>
    <t>ETFC</t>
  </si>
  <si>
    <t>E*Trade</t>
  </si>
  <si>
    <t>EMN</t>
  </si>
  <si>
    <t>Eastman Chemical</t>
  </si>
  <si>
    <t>Diversified Chemicals</t>
  </si>
  <si>
    <t>Kingsport, Tennessee</t>
  </si>
  <si>
    <t>ETN</t>
  </si>
  <si>
    <t>Eaton Corporation</t>
  </si>
  <si>
    <t>EBAY</t>
  </si>
  <si>
    <t>eBay Inc.</t>
  </si>
  <si>
    <t>ECL</t>
  </si>
  <si>
    <t>Ecolab Inc.</t>
  </si>
  <si>
    <t>EIX</t>
  </si>
  <si>
    <t>Edison Int'l</t>
  </si>
  <si>
    <t>Rosemead, California</t>
  </si>
  <si>
    <t>EW</t>
  </si>
  <si>
    <t>Edwards Lifesciences</t>
  </si>
  <si>
    <t>Irvine, California</t>
  </si>
  <si>
    <t>EA</t>
  </si>
  <si>
    <t>Electronic Arts</t>
  </si>
  <si>
    <t>Redwood City, California</t>
  </si>
  <si>
    <t>Emerson Electric Company</t>
  </si>
  <si>
    <t>Ferguson, Missouri</t>
  </si>
  <si>
    <t>ETR</t>
  </si>
  <si>
    <t>Entergy Corp.</t>
  </si>
  <si>
    <t>New Orleans, Louisiana</t>
  </si>
  <si>
    <t>EOG</t>
  </si>
  <si>
    <t>EOG Resources</t>
  </si>
  <si>
    <t>EFX</t>
  </si>
  <si>
    <t>Equifax Inc.</t>
  </si>
  <si>
    <t>Research &amp; Consulting Services</t>
  </si>
  <si>
    <t>EQIX</t>
  </si>
  <si>
    <t>Equinix</t>
  </si>
  <si>
    <t>EQR</t>
  </si>
  <si>
    <t>Equity Residential</t>
  </si>
  <si>
    <t>ESS</t>
  </si>
  <si>
    <t>Essex Property Trust, Inc.</t>
  </si>
  <si>
    <t>Palo Alto, California</t>
  </si>
  <si>
    <t>EL</t>
  </si>
  <si>
    <t>Estee Lauder Cos.</t>
  </si>
  <si>
    <t>EVRG</t>
  </si>
  <si>
    <t>Evergy</t>
  </si>
  <si>
    <t>ES</t>
  </si>
  <si>
    <t>Eversource Energy</t>
  </si>
  <si>
    <t>Springfield, Massachusetts</t>
  </si>
  <si>
    <t>RE</t>
  </si>
  <si>
    <t>Everest Re Group Ltd.</t>
  </si>
  <si>
    <t>Reinsurance</t>
  </si>
  <si>
    <t>Hamilton, Bermuda</t>
  </si>
  <si>
    <t>EXC</t>
  </si>
  <si>
    <t>Exelon Corp.</t>
  </si>
  <si>
    <t>EXPE</t>
  </si>
  <si>
    <t>Expedia Group</t>
  </si>
  <si>
    <t>Bellevue, Washington</t>
  </si>
  <si>
    <t>EXPD</t>
  </si>
  <si>
    <t>Expeditors</t>
  </si>
  <si>
    <t>EXR</t>
  </si>
  <si>
    <t>Extra Space Storage</t>
  </si>
  <si>
    <t>Salt Lake City, Utah</t>
  </si>
  <si>
    <t>XOM</t>
  </si>
  <si>
    <t>Exxon Mobil Corp.</t>
  </si>
  <si>
    <t>FFIV</t>
  </si>
  <si>
    <t>F5 Networks</t>
  </si>
  <si>
    <t>FB</t>
  </si>
  <si>
    <t>Facebook, Inc.</t>
  </si>
  <si>
    <t>Menlo Park, California</t>
  </si>
  <si>
    <t>FAST</t>
  </si>
  <si>
    <t>Fastenal Co</t>
  </si>
  <si>
    <t>Winona, Minnesota</t>
  </si>
  <si>
    <t>FRT</t>
  </si>
  <si>
    <t>Federal Realty Investment Trust</t>
  </si>
  <si>
    <t>Retail REITs</t>
  </si>
  <si>
    <t>Rockville, Maryland</t>
  </si>
  <si>
    <t>FDX</t>
  </si>
  <si>
    <t>FedEx Corporation</t>
  </si>
  <si>
    <t>FIS</t>
  </si>
  <si>
    <t>Fidelity National Information Services</t>
  </si>
  <si>
    <t>FITB</t>
  </si>
  <si>
    <t>Fifth Third Bancorp</t>
  </si>
  <si>
    <t>Cincinnati, Ohio</t>
  </si>
  <si>
    <t>FE</t>
  </si>
  <si>
    <t>FirstEnergy Corp</t>
  </si>
  <si>
    <t>Akron, Ohio</t>
  </si>
  <si>
    <t>FRC</t>
  </si>
  <si>
    <t>First Republic Bank</t>
  </si>
  <si>
    <t>FISV</t>
  </si>
  <si>
    <t>Fiserv Inc</t>
  </si>
  <si>
    <t>Brookfield, Wisconsin</t>
  </si>
  <si>
    <t>FLT</t>
  </si>
  <si>
    <t>FleetCor Technologies Inc</t>
  </si>
  <si>
    <t>Norcross, Georgia</t>
  </si>
  <si>
    <t>FLIR</t>
  </si>
  <si>
    <t>FLIR Systems</t>
  </si>
  <si>
    <t>Electronic Equipment &amp; Instruments</t>
  </si>
  <si>
    <t>Wilsonville, Oregon</t>
  </si>
  <si>
    <t>FLS</t>
  </si>
  <si>
    <t>Flowserve Corporation</t>
  </si>
  <si>
    <t>FMC</t>
  </si>
  <si>
    <t>FMC Corporation</t>
  </si>
  <si>
    <t>F</t>
  </si>
  <si>
    <t>Ford Motor</t>
  </si>
  <si>
    <t>Automobile Manufacturers</t>
  </si>
  <si>
    <t>Dearborn, Michigan</t>
  </si>
  <si>
    <t>FTNT</t>
  </si>
  <si>
    <t>Fortinet</t>
  </si>
  <si>
    <t>Systems Software</t>
  </si>
  <si>
    <t>FTV</t>
  </si>
  <si>
    <t>Fortive Corp</t>
  </si>
  <si>
    <t>Everett, Washington</t>
  </si>
  <si>
    <t>FBHS</t>
  </si>
  <si>
    <t>Fortune Brands Home &amp; Security</t>
  </si>
  <si>
    <t>FOXA</t>
  </si>
  <si>
    <t>Fox Corporation Class A</t>
  </si>
  <si>
    <t>Movies &amp; Entertainment</t>
  </si>
  <si>
    <t>FOX</t>
  </si>
  <si>
    <t>Fox Corporation Class B</t>
  </si>
  <si>
    <t>BEN</t>
  </si>
  <si>
    <t>Franklin Resources</t>
  </si>
  <si>
    <t>San Mateo, California</t>
  </si>
  <si>
    <t>FCX</t>
  </si>
  <si>
    <t>Freeport-McMoRan Inc.</t>
  </si>
  <si>
    <t>Copper</t>
  </si>
  <si>
    <t>Phoenix, Arizona</t>
  </si>
  <si>
    <t>GPS</t>
  </si>
  <si>
    <t>Gap Inc.</t>
  </si>
  <si>
    <t>Apparel Retail</t>
  </si>
  <si>
    <t>GRMN</t>
  </si>
  <si>
    <t>Garmin Ltd.</t>
  </si>
  <si>
    <t>Consumer Electronics</t>
  </si>
  <si>
    <t>Schaffhausen, Switzerland</t>
  </si>
  <si>
    <t>IT</t>
  </si>
  <si>
    <t>Gartner Inc</t>
  </si>
  <si>
    <t>GD</t>
  </si>
  <si>
    <t>General Dynamics</t>
  </si>
  <si>
    <t>Falls Church, Virginia</t>
  </si>
  <si>
    <t>GIS</t>
  </si>
  <si>
    <t>General Mills</t>
  </si>
  <si>
    <t>Golden Valley, Minnesota</t>
  </si>
  <si>
    <t>GM</t>
  </si>
  <si>
    <t>General Motors</t>
  </si>
  <si>
    <t>GPC</t>
  </si>
  <si>
    <t>Genuine Parts</t>
  </si>
  <si>
    <t>GILD</t>
  </si>
  <si>
    <t>Gilead Sciences</t>
  </si>
  <si>
    <t>Foster City, California</t>
  </si>
  <si>
    <t>GL</t>
  </si>
  <si>
    <t>Globe Life Inc.</t>
  </si>
  <si>
    <t>McKinney, Texas</t>
  </si>
  <si>
    <t>GPN</t>
  </si>
  <si>
    <t>Global Payments Inc.</t>
  </si>
  <si>
    <t>GS</t>
  </si>
  <si>
    <t>Goldman Sachs Group</t>
  </si>
  <si>
    <t>GWW</t>
  </si>
  <si>
    <t>Grainger (W.W.) Inc.</t>
  </si>
  <si>
    <t>Lake Forest, Illinois</t>
  </si>
  <si>
    <t>HAL</t>
  </si>
  <si>
    <t>Halliburton Co.</t>
  </si>
  <si>
    <t>HBI</t>
  </si>
  <si>
    <t>Hanesbrands Inc</t>
  </si>
  <si>
    <t>HOG</t>
  </si>
  <si>
    <t>Harley-Davidson</t>
  </si>
  <si>
    <t>Motorcycle Manufacturers</t>
  </si>
  <si>
    <t>HIG</t>
  </si>
  <si>
    <t>Hartford Financial Svc.Gp.</t>
  </si>
  <si>
    <t>Hartford, Connecticut</t>
  </si>
  <si>
    <t>HAS</t>
  </si>
  <si>
    <t>Hasbro Inc.</t>
  </si>
  <si>
    <t>Leisure Products</t>
  </si>
  <si>
    <t>Pawtucket, Rhode Island</t>
  </si>
  <si>
    <t>HCA</t>
  </si>
  <si>
    <t>HCA Healthcare</t>
  </si>
  <si>
    <t>Nashville, Tennessee</t>
  </si>
  <si>
    <t>PEAK</t>
  </si>
  <si>
    <t>Healthpeak Properties</t>
  </si>
  <si>
    <t>Health Care REITs</t>
  </si>
  <si>
    <t>Long Beach, California</t>
  </si>
  <si>
    <t>HP</t>
  </si>
  <si>
    <t>Helmerich &amp; Payne</t>
  </si>
  <si>
    <t>Oil &amp; Gas Drilling</t>
  </si>
  <si>
    <t>HSIC</t>
  </si>
  <si>
    <t>Henry Schein</t>
  </si>
  <si>
    <t>Melville, New York</t>
  </si>
  <si>
    <t>HSY</t>
  </si>
  <si>
    <t>The Hershey Company</t>
  </si>
  <si>
    <t>Hershey, Pennsylvania</t>
  </si>
  <si>
    <t>HES</t>
  </si>
  <si>
    <t>Hess Corporation</t>
  </si>
  <si>
    <t>HPE</t>
  </si>
  <si>
    <t>Hewlett Packard Enterprise</t>
  </si>
  <si>
    <t>HLT</t>
  </si>
  <si>
    <t>Hilton Worldwide Holdings Inc</t>
  </si>
  <si>
    <t>HFC</t>
  </si>
  <si>
    <t>HollyFrontier Corp</t>
  </si>
  <si>
    <t>Oil &amp; Gas Refining &amp; Marketing</t>
  </si>
  <si>
    <t>HOLX</t>
  </si>
  <si>
    <t>Hologic</t>
  </si>
  <si>
    <t>Marlborough, Massachusetts</t>
  </si>
  <si>
    <t>HD</t>
  </si>
  <si>
    <t>Home Depot</t>
  </si>
  <si>
    <t>Home Improvement Retail</t>
  </si>
  <si>
    <t>HON</t>
  </si>
  <si>
    <t>Honeywell Int'l Inc.</t>
  </si>
  <si>
    <t>Morristown, New Jersey</t>
  </si>
  <si>
    <t>HRL</t>
  </si>
  <si>
    <t>Hormel Foods Corp.</t>
  </si>
  <si>
    <t>Austin, Minnesota</t>
  </si>
  <si>
    <t>HST</t>
  </si>
  <si>
    <t>Host Hotels &amp; Resorts</t>
  </si>
  <si>
    <t>Hotel &amp; Resort REITs</t>
  </si>
  <si>
    <t>Bethesda, Maryland</t>
  </si>
  <si>
    <t>HPQ</t>
  </si>
  <si>
    <t>HP Inc.</t>
  </si>
  <si>
    <t>1939 (2015)</t>
  </si>
  <si>
    <t>HUM</t>
  </si>
  <si>
    <t>Humana Inc.</t>
  </si>
  <si>
    <t>HII</t>
  </si>
  <si>
    <t>Huntington Ingalls Industries</t>
  </si>
  <si>
    <t>Newport News, Virginia</t>
  </si>
  <si>
    <t>IEX</t>
  </si>
  <si>
    <t>IDEX Corporation</t>
  </si>
  <si>
    <t>IDXX</t>
  </si>
  <si>
    <t>IDEXX Laboratories</t>
  </si>
  <si>
    <t>Westbrook, Maine</t>
  </si>
  <si>
    <t>INFO</t>
  </si>
  <si>
    <t>IHS Markit Ltd.</t>
  </si>
  <si>
    <t>ITW</t>
  </si>
  <si>
    <t>Illinois Tool Works</t>
  </si>
  <si>
    <t>Glenview, Illinois</t>
  </si>
  <si>
    <t>ILMN</t>
  </si>
  <si>
    <t>Illumina Inc</t>
  </si>
  <si>
    <t>Life Sciences Tools &amp; Services</t>
  </si>
  <si>
    <t>San Diego, California</t>
  </si>
  <si>
    <t>IR</t>
  </si>
  <si>
    <t>Ingersoll-Rand PLC</t>
  </si>
  <si>
    <t>INTC</t>
  </si>
  <si>
    <t>Intel Corp.</t>
  </si>
  <si>
    <t>ICE</t>
  </si>
  <si>
    <t>Intercontinental Exchange</t>
  </si>
  <si>
    <t>IBM</t>
  </si>
  <si>
    <t>International Business Machines</t>
  </si>
  <si>
    <t>Armonk, New York</t>
  </si>
  <si>
    <t>INCY</t>
  </si>
  <si>
    <t>Incyte</t>
  </si>
  <si>
    <t>Advertising</t>
  </si>
  <si>
    <t>IFF</t>
  </si>
  <si>
    <t>Intl Flavors &amp; Fragrances</t>
  </si>
  <si>
    <t>INTU</t>
  </si>
  <si>
    <t>Intuit Inc.</t>
  </si>
  <si>
    <t>ISRG</t>
  </si>
  <si>
    <t>Intuitive Surgical Inc.</t>
  </si>
  <si>
    <t>IVZ</t>
  </si>
  <si>
    <t>Invesco Ltd.</t>
  </si>
  <si>
    <t>IPGP</t>
  </si>
  <si>
    <t>IPG Photonics Corp.</t>
  </si>
  <si>
    <t>Electronic Manufacturing Services</t>
  </si>
  <si>
    <t>Oxford, Massachusetts</t>
  </si>
  <si>
    <t>IQV</t>
  </si>
  <si>
    <t>IQVIA Holdings Inc.</t>
  </si>
  <si>
    <t>Durham, North Carolina</t>
  </si>
  <si>
    <t>IRM</t>
  </si>
  <si>
    <t>Iron Mountain Incorporated</t>
  </si>
  <si>
    <t>JKHY</t>
  </si>
  <si>
    <t>Jack Henry &amp; Associates</t>
  </si>
  <si>
    <t>Monett, Missouri</t>
  </si>
  <si>
    <t>JEC</t>
  </si>
  <si>
    <t>Jacobs Engineering Group</t>
  </si>
  <si>
    <t>Construction &amp; Engineering</t>
  </si>
  <si>
    <t>JBHT</t>
  </si>
  <si>
    <t>J. B. Hunt Transport Services</t>
  </si>
  <si>
    <t>Trucking</t>
  </si>
  <si>
    <t>Lowell, Arkansas</t>
  </si>
  <si>
    <t>SJM</t>
  </si>
  <si>
    <t>JM Smucker</t>
  </si>
  <si>
    <t>Orrville, Ohio</t>
  </si>
  <si>
    <t>JNJ</t>
  </si>
  <si>
    <t>Johnson &amp; Johnson</t>
  </si>
  <si>
    <t>New Brunswick, New Jersey</t>
  </si>
  <si>
    <t>JCI</t>
  </si>
  <si>
    <t>Johnson Controls International</t>
  </si>
  <si>
    <t>Cork, Ireland</t>
  </si>
  <si>
    <t>JPM</t>
  </si>
  <si>
    <t>JPMorgan Chase &amp; Co.</t>
  </si>
  <si>
    <t>JNPR</t>
  </si>
  <si>
    <t>Juniper Networks</t>
  </si>
  <si>
    <t>KSU</t>
  </si>
  <si>
    <t>Kansas City Southern</t>
  </si>
  <si>
    <t>K</t>
  </si>
  <si>
    <t>Kellogg Co.</t>
  </si>
  <si>
    <t>Battle Creek, Michigan</t>
  </si>
  <si>
    <t>Cleveland, Ohio</t>
  </si>
  <si>
    <t>KEYS</t>
  </si>
  <si>
    <t>Keysight Technologies</t>
  </si>
  <si>
    <t>Santa Rosa, California</t>
  </si>
  <si>
    <t>KMB</t>
  </si>
  <si>
    <t>Kimberly-Clark</t>
  </si>
  <si>
    <t>KIM</t>
  </si>
  <si>
    <t>Kimco Realty</t>
  </si>
  <si>
    <t>New Hyde Park, New York</t>
  </si>
  <si>
    <t>KMI</t>
  </si>
  <si>
    <t>Kinder Morgan</t>
  </si>
  <si>
    <t>Oil &amp; Gas Storage &amp; Transportation</t>
  </si>
  <si>
    <t>KLAC</t>
  </si>
  <si>
    <t>KLA Corporation</t>
  </si>
  <si>
    <t>Milpitas, California</t>
  </si>
  <si>
    <t>1975/1977 (1997)</t>
  </si>
  <si>
    <t>KSS</t>
  </si>
  <si>
    <t>Kohl's Corp.</t>
  </si>
  <si>
    <t>Menomonee Falls, Wisconsin</t>
  </si>
  <si>
    <t>KHC</t>
  </si>
  <si>
    <t>Kraft Heinz Co</t>
  </si>
  <si>
    <t>KR</t>
  </si>
  <si>
    <t>Kroger Co.</t>
  </si>
  <si>
    <t>Food Retail</t>
  </si>
  <si>
    <t>LB</t>
  </si>
  <si>
    <t>L Brands Inc.</t>
  </si>
  <si>
    <t>LHX</t>
  </si>
  <si>
    <t>L3Harris Technologies</t>
  </si>
  <si>
    <t>Melbourne, Florida</t>
  </si>
  <si>
    <t>LH</t>
  </si>
  <si>
    <t>Laboratory Corp. of America Holding</t>
  </si>
  <si>
    <t>Burlington, North Carolina</t>
  </si>
  <si>
    <t>LRCX</t>
  </si>
  <si>
    <t>Lam Research</t>
  </si>
  <si>
    <t>Fremont, California</t>
  </si>
  <si>
    <t>LW</t>
  </si>
  <si>
    <t>Lamb Weston Holdings Inc</t>
  </si>
  <si>
    <t>Eagle, Idaho</t>
  </si>
  <si>
    <t>LVS</t>
  </si>
  <si>
    <t>Las Vegas Sands Corp</t>
  </si>
  <si>
    <t>Casinos &amp; Gaming</t>
  </si>
  <si>
    <t>Las Vegas, Nevada</t>
  </si>
  <si>
    <t>LEG</t>
  </si>
  <si>
    <t>Leggett &amp; Platt</t>
  </si>
  <si>
    <t>Home Furnishings</t>
  </si>
  <si>
    <t>Carthage, Missouri</t>
  </si>
  <si>
    <t>LDOS</t>
  </si>
  <si>
    <t>Leidos Holdings</t>
  </si>
  <si>
    <t>Reston, Virginia</t>
  </si>
  <si>
    <t>Lennar Corp.</t>
  </si>
  <si>
    <t>LLY</t>
  </si>
  <si>
    <t>Lilly (Eli) &amp; Co.</t>
  </si>
  <si>
    <t>LNC</t>
  </si>
  <si>
    <t>Lincoln National</t>
  </si>
  <si>
    <t>Radnor, Pennsylvania</t>
  </si>
  <si>
    <t>LIN</t>
  </si>
  <si>
    <t>Linde plc</t>
  </si>
  <si>
    <t>Guildford, Surrey, United Kingdom</t>
  </si>
  <si>
    <t>LKQ</t>
  </si>
  <si>
    <t>LKQ Corporation</t>
  </si>
  <si>
    <t>Distributors</t>
  </si>
  <si>
    <t>LMT</t>
  </si>
  <si>
    <t>Lockheed Martin Corp.</t>
  </si>
  <si>
    <t>LOW</t>
  </si>
  <si>
    <t>Lowe's Cos.</t>
  </si>
  <si>
    <t>Mooresville, North Carolina</t>
  </si>
  <si>
    <t>1904/1946/1959</t>
  </si>
  <si>
    <t>LYB</t>
  </si>
  <si>
    <t>LyondellBasell</t>
  </si>
  <si>
    <t>Rotterdam, Netherlands</t>
  </si>
  <si>
    <t>MTB</t>
  </si>
  <si>
    <t>M&amp;T Bank Corp.</t>
  </si>
  <si>
    <t>Buffalo, New York</t>
  </si>
  <si>
    <t>MAC</t>
  </si>
  <si>
    <t>Macerich</t>
  </si>
  <si>
    <t>M</t>
  </si>
  <si>
    <t>Macy's Inc.</t>
  </si>
  <si>
    <t>Department Stores</t>
  </si>
  <si>
    <t>MRO</t>
  </si>
  <si>
    <t>Marathon Oil Corp.</t>
  </si>
  <si>
    <t>MPC</t>
  </si>
  <si>
    <t>Marathon Petroleum</t>
  </si>
  <si>
    <t>Findlay, Ohio</t>
  </si>
  <si>
    <t>MKTX</t>
  </si>
  <si>
    <t>MarketAxess</t>
  </si>
  <si>
    <t>MAR</t>
  </si>
  <si>
    <t>Marriott Int'l.</t>
  </si>
  <si>
    <t>MMC</t>
  </si>
  <si>
    <t>Marsh &amp; McLennan</t>
  </si>
  <si>
    <t>MLM</t>
  </si>
  <si>
    <t>Martin Marietta Materials</t>
  </si>
  <si>
    <t>Construction Materials</t>
  </si>
  <si>
    <t>MAS</t>
  </si>
  <si>
    <t>Masco Corp.</t>
  </si>
  <si>
    <t>Taylor, Michigan</t>
  </si>
  <si>
    <t>MA</t>
  </si>
  <si>
    <t>Mastercard Inc.</t>
  </si>
  <si>
    <t>Harrison, New York</t>
  </si>
  <si>
    <t>MKC</t>
  </si>
  <si>
    <t>McCormick &amp; Co.</t>
  </si>
  <si>
    <t>Sparks, Maryland</t>
  </si>
  <si>
    <t>MXIM</t>
  </si>
  <si>
    <t>Maxim Integrated Products Inc</t>
  </si>
  <si>
    <t>MCD</t>
  </si>
  <si>
    <t>McDonald's Corp.</t>
  </si>
  <si>
    <t>MCK</t>
  </si>
  <si>
    <t>McKesson Corp.</t>
  </si>
  <si>
    <t>MDT</t>
  </si>
  <si>
    <t>Medtronic plc</t>
  </si>
  <si>
    <t>MRK</t>
  </si>
  <si>
    <t>Merck &amp; Co.</t>
  </si>
  <si>
    <t>Whitehouse Station, New Jersey</t>
  </si>
  <si>
    <t>MET</t>
  </si>
  <si>
    <t>MetLife Inc.</t>
  </si>
  <si>
    <t>MTD</t>
  </si>
  <si>
    <t>Mettler Toledo</t>
  </si>
  <si>
    <t>MGM</t>
  </si>
  <si>
    <t>MGM Resorts International</t>
  </si>
  <si>
    <t>Paradise, Nevada</t>
  </si>
  <si>
    <t>MCHP</t>
  </si>
  <si>
    <t>Microchip Technology</t>
  </si>
  <si>
    <t>Chandler, Arizona</t>
  </si>
  <si>
    <t>MU</t>
  </si>
  <si>
    <t>Micron Technology</t>
  </si>
  <si>
    <t>Boise, Idaho</t>
  </si>
  <si>
    <t>MSFT</t>
  </si>
  <si>
    <t>Microsoft Corp.</t>
  </si>
  <si>
    <t>Redmond, Washington</t>
  </si>
  <si>
    <t>MAA</t>
  </si>
  <si>
    <t>Mid-America Apartments</t>
  </si>
  <si>
    <t>MHK</t>
  </si>
  <si>
    <t>Mohawk Industries</t>
  </si>
  <si>
    <t>Amsterdam, New York</t>
  </si>
  <si>
    <t>TAP</t>
  </si>
  <si>
    <t>Molson Coors Brewing Company</t>
  </si>
  <si>
    <t>Brewers</t>
  </si>
  <si>
    <t>MNST</t>
  </si>
  <si>
    <t>Monster Beverage</t>
  </si>
  <si>
    <t>Corona, California</t>
  </si>
  <si>
    <t>MCO</t>
  </si>
  <si>
    <t>Moody's Corp</t>
  </si>
  <si>
    <t>MS</t>
  </si>
  <si>
    <t>Morgan Stanley</t>
  </si>
  <si>
    <t>MOS</t>
  </si>
  <si>
    <t>The Mosaic Company</t>
  </si>
  <si>
    <t>Plymouth, Minnesota</t>
  </si>
  <si>
    <t>MSI</t>
  </si>
  <si>
    <t>Motorola Solutions Inc.</t>
  </si>
  <si>
    <t>Schaumburg, Illinois</t>
  </si>
  <si>
    <t>1928 (2011)</t>
  </si>
  <si>
    <t>MSCI</t>
  </si>
  <si>
    <t>MSCI Inc</t>
  </si>
  <si>
    <t>MYL</t>
  </si>
  <si>
    <t>Mylan N.V.</t>
  </si>
  <si>
    <t>NDAQ</t>
  </si>
  <si>
    <t>Nasdaq, Inc.</t>
  </si>
  <si>
    <t>NOV</t>
  </si>
  <si>
    <t>National Oilwell Varco Inc.</t>
  </si>
  <si>
    <t>NTAP</t>
  </si>
  <si>
    <t>NetApp</t>
  </si>
  <si>
    <t>NFLX</t>
  </si>
  <si>
    <t>Netflix Inc.</t>
  </si>
  <si>
    <t>Los Gatos, California</t>
  </si>
  <si>
    <t>NWL</t>
  </si>
  <si>
    <t>Newell Brands</t>
  </si>
  <si>
    <t>Housewares &amp; Specialties</t>
  </si>
  <si>
    <t>Hoboken, New Jersey</t>
  </si>
  <si>
    <t>NEM</t>
  </si>
  <si>
    <t>Newmont Goldcorp</t>
  </si>
  <si>
    <t>Gold</t>
  </si>
  <si>
    <t>NWSA</t>
  </si>
  <si>
    <t>News Corp. Class A</t>
  </si>
  <si>
    <t>Publishing</t>
  </si>
  <si>
    <t>NWS</t>
  </si>
  <si>
    <t>News Corp. Class B</t>
  </si>
  <si>
    <t>NEE</t>
  </si>
  <si>
    <t>NextEra Energy</t>
  </si>
  <si>
    <t>Juno Beach, Florida</t>
  </si>
  <si>
    <t>NLSN</t>
  </si>
  <si>
    <t>Nielsen Holdings</t>
  </si>
  <si>
    <t>NKE</t>
  </si>
  <si>
    <t>Nike</t>
  </si>
  <si>
    <t>Washington County, Oregon</t>
  </si>
  <si>
    <t>NI</t>
  </si>
  <si>
    <t>NiSource Inc.</t>
  </si>
  <si>
    <t>Merrillville, Indiana</t>
  </si>
  <si>
    <t>NBL</t>
  </si>
  <si>
    <t>Noble Energy Inc</t>
  </si>
  <si>
    <t>JWN</t>
  </si>
  <si>
    <t>Nordstrom</t>
  </si>
  <si>
    <t>NSC</t>
  </si>
  <si>
    <t>Norfolk Southern Corp.</t>
  </si>
  <si>
    <t>Norfolk, Virginia</t>
  </si>
  <si>
    <t>1881/1894 (1980)</t>
  </si>
  <si>
    <t>NTRS</t>
  </si>
  <si>
    <t>Northern Trust Corp.</t>
  </si>
  <si>
    <t>NOC</t>
  </si>
  <si>
    <t>Northrop Grumman</t>
  </si>
  <si>
    <t>West Falls Church, Virginia</t>
  </si>
  <si>
    <t>NLOK</t>
  </si>
  <si>
    <t>NortonLifeLock</t>
  </si>
  <si>
    <t>Tempe, Arizona</t>
  </si>
  <si>
    <t>NCLH</t>
  </si>
  <si>
    <t>Norwegian Cruise Line Holdings</t>
  </si>
  <si>
    <t>NRG</t>
  </si>
  <si>
    <t>NRG Energy</t>
  </si>
  <si>
    <t>Princeton, New Jersey</t>
  </si>
  <si>
    <t>NUE</t>
  </si>
  <si>
    <t>Nucor Corp.</t>
  </si>
  <si>
    <t>Steel</t>
  </si>
  <si>
    <t>NVDA</t>
  </si>
  <si>
    <t>Nvidia Corporation</t>
  </si>
  <si>
    <t>NVR</t>
  </si>
  <si>
    <t>NVR Inc</t>
  </si>
  <si>
    <t>Reston, VA</t>
  </si>
  <si>
    <t>ORLY</t>
  </si>
  <si>
    <t>O'Reilly Automotive</t>
  </si>
  <si>
    <t>Springfield, Missouri</t>
  </si>
  <si>
    <t>OXY</t>
  </si>
  <si>
    <t>Occidental Petroleum</t>
  </si>
  <si>
    <t>OMC</t>
  </si>
  <si>
    <t>Omnicom Group</t>
  </si>
  <si>
    <t>OKE</t>
  </si>
  <si>
    <t>ONEOK</t>
  </si>
  <si>
    <t>Tulsa, Oklahoma</t>
  </si>
  <si>
    <t>ORCL</t>
  </si>
  <si>
    <t>Oracle Corp.</t>
  </si>
  <si>
    <t>Redwood Shores, California</t>
  </si>
  <si>
    <t>PCAR</t>
  </si>
  <si>
    <t>PACCAR Inc.</t>
  </si>
  <si>
    <t>PKG</t>
  </si>
  <si>
    <t>Packaging Corporation of America</t>
  </si>
  <si>
    <t>PH</t>
  </si>
  <si>
    <t>Parker-Hannifin</t>
  </si>
  <si>
    <t>PAYX</t>
  </si>
  <si>
    <t>Paychex Inc.</t>
  </si>
  <si>
    <t>Penfield, New York</t>
  </si>
  <si>
    <t>PYPL</t>
  </si>
  <si>
    <t>PayPal</t>
  </si>
  <si>
    <t>PNR</t>
  </si>
  <si>
    <t>Pentair plc</t>
  </si>
  <si>
    <t>Worsley, UK</t>
  </si>
  <si>
    <t>PBCT</t>
  </si>
  <si>
    <t>People's United Financial</t>
  </si>
  <si>
    <t>Thrifts &amp; Mortgage Finance</t>
  </si>
  <si>
    <t>Bridgeport, Connecticut</t>
  </si>
  <si>
    <t>PEP</t>
  </si>
  <si>
    <t>PepsiCo Inc.</t>
  </si>
  <si>
    <t>Purchase, New York</t>
  </si>
  <si>
    <t>PKI</t>
  </si>
  <si>
    <t>PerkinElmer</t>
  </si>
  <si>
    <t>Waltham, Massachusetts</t>
  </si>
  <si>
    <t>PRGO</t>
  </si>
  <si>
    <t>Perrigo</t>
  </si>
  <si>
    <t>PFE</t>
  </si>
  <si>
    <t>Pfizer Inc.</t>
  </si>
  <si>
    <t>PM</t>
  </si>
  <si>
    <t>Philip Morris International</t>
  </si>
  <si>
    <t>PSX</t>
  </si>
  <si>
    <t>Phillips 66</t>
  </si>
  <si>
    <t>PNW</t>
  </si>
  <si>
    <t>Pinnacle West Capital</t>
  </si>
  <si>
    <t>PXD</t>
  </si>
  <si>
    <t>Pioneer Natural Resources</t>
  </si>
  <si>
    <t>PNC</t>
  </si>
  <si>
    <t>PNC Financial Services</t>
  </si>
  <si>
    <t>Pittsburgh, Pennsylvania</t>
  </si>
  <si>
    <t>PPG</t>
  </si>
  <si>
    <t>PPG Industries</t>
  </si>
  <si>
    <t>PPL</t>
  </si>
  <si>
    <t>PPL Corp.</t>
  </si>
  <si>
    <t>PFG</t>
  </si>
  <si>
    <t>Principal Financial Group</t>
  </si>
  <si>
    <t>Des Moines, Iowa</t>
  </si>
  <si>
    <t>PG</t>
  </si>
  <si>
    <t>Procter &amp; Gamble</t>
  </si>
  <si>
    <t>PGR</t>
  </si>
  <si>
    <t>Progressive Corp.</t>
  </si>
  <si>
    <t>Mayfield Village, Ohio</t>
  </si>
  <si>
    <t>PLD</t>
  </si>
  <si>
    <t>Prologis</t>
  </si>
  <si>
    <t>PRU</t>
  </si>
  <si>
    <t>Prudential Financial</t>
  </si>
  <si>
    <t>Newark, New Jersey</t>
  </si>
  <si>
    <t>PEG</t>
  </si>
  <si>
    <t>Public Serv. Enterprise Inc.</t>
  </si>
  <si>
    <t>PSA</t>
  </si>
  <si>
    <t>Public Storage</t>
  </si>
  <si>
    <t>PHM</t>
  </si>
  <si>
    <t>Pulte Homes Inc.</t>
  </si>
  <si>
    <t>PVH</t>
  </si>
  <si>
    <t>PVH Corp.</t>
  </si>
  <si>
    <t>QRVO</t>
  </si>
  <si>
    <t>Qorvo</t>
  </si>
  <si>
    <t>Greensboro, North Carolina</t>
  </si>
  <si>
    <t>PWR</t>
  </si>
  <si>
    <t>Quanta Services Inc.</t>
  </si>
  <si>
    <t>QCOM</t>
  </si>
  <si>
    <t>QUALCOMM Inc.</t>
  </si>
  <si>
    <t>DGX</t>
  </si>
  <si>
    <t>Quest Diagnostics</t>
  </si>
  <si>
    <t>Madison, New Jersey</t>
  </si>
  <si>
    <t>RL</t>
  </si>
  <si>
    <t>Ralph Lauren Corporation</t>
  </si>
  <si>
    <t>RJF</t>
  </si>
  <si>
    <t>Raymond James Financial Inc.</t>
  </si>
  <si>
    <t>St. Petersburg, Florida</t>
  </si>
  <si>
    <t>RTN</t>
  </si>
  <si>
    <t>Raytheon Co.</t>
  </si>
  <si>
    <t>O</t>
  </si>
  <si>
    <t>Realty Income Corporation</t>
  </si>
  <si>
    <t>REG</t>
  </si>
  <si>
    <t>Regency Centers Corporation</t>
  </si>
  <si>
    <t>REGN</t>
  </si>
  <si>
    <t>Regeneron Pharmaceuticals</t>
  </si>
  <si>
    <t>Tarrytown, New York</t>
  </si>
  <si>
    <t>RF</t>
  </si>
  <si>
    <t>Regions Financial Corp.</t>
  </si>
  <si>
    <t>Birmingham, Alabama</t>
  </si>
  <si>
    <t>RSG</t>
  </si>
  <si>
    <t>Republic Services Inc</t>
  </si>
  <si>
    <t>Environmental &amp; Facilities Services</t>
  </si>
  <si>
    <t>RMD</t>
  </si>
  <si>
    <t>ResMed</t>
  </si>
  <si>
    <t>RHI</t>
  </si>
  <si>
    <t>Robert Half International</t>
  </si>
  <si>
    <t>Human Resource &amp; Employment Services</t>
  </si>
  <si>
    <t>ROK</t>
  </si>
  <si>
    <t>Rockwell Automation Inc.</t>
  </si>
  <si>
    <t>ROL</t>
  </si>
  <si>
    <t>Rollins Inc.</t>
  </si>
  <si>
    <t>ROP</t>
  </si>
  <si>
    <t>Roper Technologies</t>
  </si>
  <si>
    <t>Sarasota, Florida</t>
  </si>
  <si>
    <t>ROST</t>
  </si>
  <si>
    <t>Ross Stores</t>
  </si>
  <si>
    <t>RCL</t>
  </si>
  <si>
    <t>Royal Caribbean Cruises Ltd</t>
  </si>
  <si>
    <t>CRM</t>
  </si>
  <si>
    <t>Salesforce.com</t>
  </si>
  <si>
    <t>SBAC</t>
  </si>
  <si>
    <t>SBA Communications</t>
  </si>
  <si>
    <t>Boca Raton, Florida</t>
  </si>
  <si>
    <t>SLB</t>
  </si>
  <si>
    <t>Schlumberger Ltd.</t>
  </si>
  <si>
    <t>STX</t>
  </si>
  <si>
    <t>Seagate Technology</t>
  </si>
  <si>
    <t>SEE</t>
  </si>
  <si>
    <t>Sealed Air</t>
  </si>
  <si>
    <t>Elmwood Park, New Jersey</t>
  </si>
  <si>
    <t>SRE</t>
  </si>
  <si>
    <t>Sempra Energy</t>
  </si>
  <si>
    <t>SHW</t>
  </si>
  <si>
    <t>Sherwin-Williams</t>
  </si>
  <si>
    <t>SWKS</t>
  </si>
  <si>
    <t>Skyworks Solutions</t>
  </si>
  <si>
    <t>Woburn, Massachusetts</t>
  </si>
  <si>
    <t>SLG</t>
  </si>
  <si>
    <t>SL Green Realty</t>
  </si>
  <si>
    <t>SNA</t>
  </si>
  <si>
    <t>Snap-on</t>
  </si>
  <si>
    <t>Kenosha, Wisconsin</t>
  </si>
  <si>
    <t>SO</t>
  </si>
  <si>
    <t>Southern Co.</t>
  </si>
  <si>
    <t>LUV</t>
  </si>
  <si>
    <t>Southwest Airlines</t>
  </si>
  <si>
    <t>SPGI</t>
  </si>
  <si>
    <t>S&amp;P Global, Inc.</t>
  </si>
  <si>
    <t>SWK</t>
  </si>
  <si>
    <t>Stanley Black &amp; Decker</t>
  </si>
  <si>
    <t>New Britain, Connecticut</t>
  </si>
  <si>
    <t>SBUX</t>
  </si>
  <si>
    <t>Starbucks Corp.</t>
  </si>
  <si>
    <t>STT</t>
  </si>
  <si>
    <t>State Street Corp.</t>
  </si>
  <si>
    <t>SYK</t>
  </si>
  <si>
    <t>Stryker Corp.</t>
  </si>
  <si>
    <t>Kalamazoo, Michigan</t>
  </si>
  <si>
    <t>STI</t>
  </si>
  <si>
    <t>SunTrust Banks</t>
  </si>
  <si>
    <t>SIVB</t>
  </si>
  <si>
    <t>SVB Financial</t>
  </si>
  <si>
    <t>SYF</t>
  </si>
  <si>
    <t>Synchrony Financial</t>
  </si>
  <si>
    <t>SNPS</t>
  </si>
  <si>
    <t>Synopsys Inc.</t>
  </si>
  <si>
    <t>SYY</t>
  </si>
  <si>
    <t>Sysco Corp.</t>
  </si>
  <si>
    <t>Food Distributors</t>
  </si>
  <si>
    <t>TMUS</t>
  </si>
  <si>
    <t>T-Mobile US</t>
  </si>
  <si>
    <t>Wireless Telecommunication Services</t>
  </si>
  <si>
    <t>TROW</t>
  </si>
  <si>
    <t>T. Rowe Price Group</t>
  </si>
  <si>
    <t>Baltimore, Maryland</t>
  </si>
  <si>
    <t>TTWO</t>
  </si>
  <si>
    <t>Take-Two Interactive</t>
  </si>
  <si>
    <t>TPR</t>
  </si>
  <si>
    <t>Tapestry, Inc.</t>
  </si>
  <si>
    <t>TGT</t>
  </si>
  <si>
    <t>Target Corp.</t>
  </si>
  <si>
    <t>TEL</t>
  </si>
  <si>
    <t>TE Connectivity Ltd.</t>
  </si>
  <si>
    <t>FTI</t>
  </si>
  <si>
    <t>TechnipFMC</t>
  </si>
  <si>
    <t>TFX</t>
  </si>
  <si>
    <t>Teleflex</t>
  </si>
  <si>
    <t>Wayne, Pennsylvania</t>
  </si>
  <si>
    <t>TXN</t>
  </si>
  <si>
    <t>Texas Instruments</t>
  </si>
  <si>
    <t>TXT</t>
  </si>
  <si>
    <t>Textron Inc.</t>
  </si>
  <si>
    <t>TMO</t>
  </si>
  <si>
    <t>Thermo Fisher Scientific</t>
  </si>
  <si>
    <t>TIF</t>
  </si>
  <si>
    <t>Tiffany &amp; Co.</t>
  </si>
  <si>
    <t>TWTR</t>
  </si>
  <si>
    <t>Twitter, Inc.</t>
  </si>
  <si>
    <t>TJX</t>
  </si>
  <si>
    <t>TJX Companies Inc.</t>
  </si>
  <si>
    <t>Framingham, Massachusetts</t>
  </si>
  <si>
    <t>TSCO</t>
  </si>
  <si>
    <t>Tractor Supply Company</t>
  </si>
  <si>
    <t>Brentwood, Tennessee</t>
  </si>
  <si>
    <t>TDG</t>
  </si>
  <si>
    <t>TransDigm Group</t>
  </si>
  <si>
    <t>TRV</t>
  </si>
  <si>
    <t>The Travelers Companies Inc.</t>
  </si>
  <si>
    <t>TRIP</t>
  </si>
  <si>
    <t>TripAdvisor</t>
  </si>
  <si>
    <t>Newton, Massachusetts</t>
  </si>
  <si>
    <t>TSN</t>
  </si>
  <si>
    <t>Tyson Foods</t>
  </si>
  <si>
    <t>Springdale, Arkansas</t>
  </si>
  <si>
    <t>UDR</t>
  </si>
  <si>
    <t>UDR, Inc.</t>
  </si>
  <si>
    <t>Highlands Ranch, Colorado</t>
  </si>
  <si>
    <t>ULTA</t>
  </si>
  <si>
    <t>Ulta Beauty</t>
  </si>
  <si>
    <t>Bolingbrook, Illinois</t>
  </si>
  <si>
    <t>USB</t>
  </si>
  <si>
    <t>U.S. Bancorp</t>
  </si>
  <si>
    <t>UAA</t>
  </si>
  <si>
    <t>Under Armour Class A</t>
  </si>
  <si>
    <t>UA</t>
  </si>
  <si>
    <t>Under Armour Class C</t>
  </si>
  <si>
    <t>UNP</t>
  </si>
  <si>
    <t>Union Pacific Corp</t>
  </si>
  <si>
    <t>UAL</t>
  </si>
  <si>
    <t>United Airlines Holdings</t>
  </si>
  <si>
    <t>UNH</t>
  </si>
  <si>
    <t>United Health Group Inc.</t>
  </si>
  <si>
    <t>Minnetonka, Minnesota</t>
  </si>
  <si>
    <t>UPS</t>
  </si>
  <si>
    <t>United Parcel Service</t>
  </si>
  <si>
    <t>URI</t>
  </si>
  <si>
    <t>United Rentals, Inc.</t>
  </si>
  <si>
    <t>Trading Companies &amp; Distributors</t>
  </si>
  <si>
    <t>UTX</t>
  </si>
  <si>
    <t>United Technologies</t>
  </si>
  <si>
    <t>UHS</t>
  </si>
  <si>
    <t>Universal Health Services, Inc.</t>
  </si>
  <si>
    <t>King of Prussia, Pennsylvania</t>
  </si>
  <si>
    <t>UNM</t>
  </si>
  <si>
    <t>Unum Group</t>
  </si>
  <si>
    <t>Chattanooga, Tennessee</t>
  </si>
  <si>
    <t>VFC</t>
  </si>
  <si>
    <t>V.F. Corp.</t>
  </si>
  <si>
    <t>VLO</t>
  </si>
  <si>
    <t>Valero Energy</t>
  </si>
  <si>
    <t>San Antonio, Texas</t>
  </si>
  <si>
    <t>VAR</t>
  </si>
  <si>
    <t>Varian Medical Systems</t>
  </si>
  <si>
    <t>VTR</t>
  </si>
  <si>
    <t>Ventas Inc</t>
  </si>
  <si>
    <t>VRSN</t>
  </si>
  <si>
    <t>Verisign Inc.</t>
  </si>
  <si>
    <t>Dulles, Virginia</t>
  </si>
  <si>
    <t>VRSK</t>
  </si>
  <si>
    <t>Verisk Analytics</t>
  </si>
  <si>
    <t>Jersey City, New Jersey</t>
  </si>
  <si>
    <t>VZ</t>
  </si>
  <si>
    <t>Verizon Communications</t>
  </si>
  <si>
    <t>VRTX</t>
  </si>
  <si>
    <t>Vertex Pharmaceuticals Inc</t>
  </si>
  <si>
    <t>VIAB</t>
  </si>
  <si>
    <t>Viacom Inc.</t>
  </si>
  <si>
    <t>V</t>
  </si>
  <si>
    <t>Visa Inc.</t>
  </si>
  <si>
    <t>VNO</t>
  </si>
  <si>
    <t>Vornado Realty Trust</t>
  </si>
  <si>
    <t>VMC</t>
  </si>
  <si>
    <t>Vulcan Materials</t>
  </si>
  <si>
    <t>WAB</t>
  </si>
  <si>
    <t>Wabtec Corporation</t>
  </si>
  <si>
    <t>Wilmerding, Pennsylvania</t>
  </si>
  <si>
    <t>WMT</t>
  </si>
  <si>
    <t>Walmart</t>
  </si>
  <si>
    <t>Bentonville, Arkansas</t>
  </si>
  <si>
    <t>WBA</t>
  </si>
  <si>
    <t>Walgreens Boots Alliance</t>
  </si>
  <si>
    <t>Drug Retail</t>
  </si>
  <si>
    <t>DIS</t>
  </si>
  <si>
    <t>The Walt Disney Company</t>
  </si>
  <si>
    <t>Burbank, California</t>
  </si>
  <si>
    <t>WAT</t>
  </si>
  <si>
    <t>Waters Corporation</t>
  </si>
  <si>
    <t>Milford, Massachusetts</t>
  </si>
  <si>
    <t>WEC</t>
  </si>
  <si>
    <t>Wec Energy Group Inc</t>
  </si>
  <si>
    <t>WCG</t>
  </si>
  <si>
    <t>WellCare</t>
  </si>
  <si>
    <t>Tampa, Florida</t>
  </si>
  <si>
    <t>WELL</t>
  </si>
  <si>
    <t>Welltower Inc.</t>
  </si>
  <si>
    <t>Toledo, Ohio</t>
  </si>
  <si>
    <t>WDC</t>
  </si>
  <si>
    <t>Western Digital</t>
  </si>
  <si>
    <t>WU</t>
  </si>
  <si>
    <t>Western Union Co</t>
  </si>
  <si>
    <t>Englewood, Colorado</t>
  </si>
  <si>
    <t>WRK</t>
  </si>
  <si>
    <t>WestRock</t>
  </si>
  <si>
    <t>WY</t>
  </si>
  <si>
    <t>Weyerhaeuser</t>
  </si>
  <si>
    <t>Federal Way, Washington</t>
  </si>
  <si>
    <t>WHR</t>
  </si>
  <si>
    <t>Whirlpool Corp.</t>
  </si>
  <si>
    <t>Household Appliances</t>
  </si>
  <si>
    <t>Benton Harbor, Michigan</t>
  </si>
  <si>
    <t>WMB</t>
  </si>
  <si>
    <t>Williams Cos.</t>
  </si>
  <si>
    <t>WLTW</t>
  </si>
  <si>
    <t>Willis Towers Watson</t>
  </si>
  <si>
    <t>London, United Kingdom</t>
  </si>
  <si>
    <t>WYNN</t>
  </si>
  <si>
    <t>Wynn Resorts Ltd</t>
  </si>
  <si>
    <t>XEL</t>
  </si>
  <si>
    <t>Xcel Energy Inc</t>
  </si>
  <si>
    <t>XRX</t>
  </si>
  <si>
    <t>Xerox</t>
  </si>
  <si>
    <t>XLNX</t>
  </si>
  <si>
    <t>Xilinx</t>
  </si>
  <si>
    <t>XYL</t>
  </si>
  <si>
    <t>Xylem Inc.</t>
  </si>
  <si>
    <t>White Plains, New York</t>
  </si>
  <si>
    <t>YUM</t>
  </si>
  <si>
    <t>Yum! Brands Inc</t>
  </si>
  <si>
    <t>ZBH</t>
  </si>
  <si>
    <t>Zimmer Biomet Holdings</t>
  </si>
  <si>
    <t>Warsaw, Indiana</t>
  </si>
  <si>
    <t>ZION</t>
  </si>
  <si>
    <t>Zions Bancorp</t>
  </si>
  <si>
    <t>ZTS</t>
  </si>
  <si>
    <t>Zoetis</t>
  </si>
  <si>
    <t>Florham Park, New Jersey</t>
  </si>
  <si>
    <t>S&amp;P 500 component stocks</t>
  </si>
  <si>
    <t>GICS Sector</t>
  </si>
  <si>
    <t>Warmley, Bristol, United Kingdom</t>
  </si>
  <si>
    <t>Arlington, Virginia[3]</t>
  </si>
  <si>
    <t>Marlborough, Massachusetts[4]</t>
  </si>
  <si>
    <t>Tulsa, Oklahoma[5]</t>
  </si>
  <si>
    <t>Chicago, Illinois; Pittsburgh, Pennsylvania</t>
  </si>
  <si>
    <t>Amsterdam, Netherlands</t>
  </si>
  <si>
    <t>Curaçao, Kingdom of the Netherlands</t>
  </si>
  <si>
    <t xml:space="preserve">Grade Item </t>
  </si>
  <si>
    <t>Final Grade</t>
  </si>
  <si>
    <t>Quizzes</t>
  </si>
  <si>
    <t>Problem set</t>
  </si>
  <si>
    <t>Weight</t>
  </si>
  <si>
    <t>Grade</t>
  </si>
  <si>
    <t>Final Project</t>
  </si>
  <si>
    <t>Final Exam</t>
  </si>
  <si>
    <t>Location of Third Space</t>
  </si>
  <si>
    <t>Last Name</t>
  </si>
  <si>
    <t>Quick Ratio</t>
  </si>
  <si>
    <t>ROA</t>
  </si>
  <si>
    <t>Use a pivot table to answer the following questions:</t>
  </si>
  <si>
    <t>Which sector experienced the largest change in position in your portfolio?</t>
  </si>
  <si>
    <t>Which sector is the largest position in your portfolio?</t>
  </si>
  <si>
    <t>What percent of your portfolio is in Utilities?</t>
  </si>
  <si>
    <t>What percent of your Industrials position does Waste Management make up?</t>
  </si>
  <si>
    <t>How many stocks do you hold in Consumer Staples</t>
  </si>
  <si>
    <t>Chubb Corp.</t>
  </si>
  <si>
    <t>Delphi Automotive</t>
  </si>
  <si>
    <t>Diamond Offshore Drilling</t>
  </si>
  <si>
    <t>Emerson Electric</t>
  </si>
  <si>
    <t>Pitney-Bowes</t>
  </si>
  <si>
    <t>Pepco Holdings Inc.</t>
  </si>
  <si>
    <t>Ryder System</t>
  </si>
  <si>
    <t>WellPoint Inc.</t>
  </si>
  <si>
    <t>Row Labels</t>
  </si>
  <si>
    <t>Grand Total</t>
  </si>
  <si>
    <t>Count of Share Price</t>
  </si>
  <si>
    <t>the walt disNey corp.</t>
  </si>
  <si>
    <t>The Walt Disney corporation</t>
  </si>
  <si>
    <t>corp</t>
  </si>
  <si>
    <t>St. Paul</t>
  </si>
  <si>
    <t xml:space="preserve"> Minnesota</t>
  </si>
  <si>
    <t>North Chicago</t>
  </si>
  <si>
    <t xml:space="preserve"> Illinois</t>
  </si>
  <si>
    <t>Danvers</t>
  </si>
  <si>
    <t xml:space="preserve"> Massachusetts</t>
  </si>
  <si>
    <t>Dublin</t>
  </si>
  <si>
    <t xml:space="preserve"> Ireland</t>
  </si>
  <si>
    <t>Santa Monica</t>
  </si>
  <si>
    <t xml:space="preserve"> California</t>
  </si>
  <si>
    <t>San Jose</t>
  </si>
  <si>
    <t>Sunnyvale</t>
  </si>
  <si>
    <t>Raleigh</t>
  </si>
  <si>
    <t xml:space="preserve"> North Carolina</t>
  </si>
  <si>
    <t>Arlington</t>
  </si>
  <si>
    <t xml:space="preserve"> Virginia</t>
  </si>
  <si>
    <t>West Palm Beach</t>
  </si>
  <si>
    <t xml:space="preserve"> Florida</t>
  </si>
  <si>
    <t>Columbus</t>
  </si>
  <si>
    <t xml:space="preserve"> Georgia</t>
  </si>
  <si>
    <t>Santa Clara</t>
  </si>
  <si>
    <t>Allentown</t>
  </si>
  <si>
    <t xml:space="preserve"> Pennsylvania</t>
  </si>
  <si>
    <t>Cambridge</t>
  </si>
  <si>
    <t>Seattle</t>
  </si>
  <si>
    <t xml:space="preserve"> Washington</t>
  </si>
  <si>
    <t>Charlotte</t>
  </si>
  <si>
    <t>Pasadena</t>
  </si>
  <si>
    <t>Boston</t>
  </si>
  <si>
    <t>Plano</t>
  </si>
  <si>
    <t xml:space="preserve"> Texas</t>
  </si>
  <si>
    <t>Madison</t>
  </si>
  <si>
    <t xml:space="preserve"> Wisconsin</t>
  </si>
  <si>
    <t>Northfield Township</t>
  </si>
  <si>
    <t>Mountain View</t>
  </si>
  <si>
    <t>Richmond</t>
  </si>
  <si>
    <t>Warmley</t>
  </si>
  <si>
    <t xml:space="preserve"> Bristol</t>
  </si>
  <si>
    <t xml:space="preserve"> United Kingdom</t>
  </si>
  <si>
    <t>St. Louis</t>
  </si>
  <si>
    <t xml:space="preserve"> Missouri</t>
  </si>
  <si>
    <t>Fort Worth</t>
  </si>
  <si>
    <t xml:space="preserve"> Ohio</t>
  </si>
  <si>
    <t>New York</t>
  </si>
  <si>
    <t xml:space="preserve"> New York</t>
  </si>
  <si>
    <t>Camden</t>
  </si>
  <si>
    <t xml:space="preserve"> New Jersey</t>
  </si>
  <si>
    <t>Minneapolis</t>
  </si>
  <si>
    <t>Chesterbrook</t>
  </si>
  <si>
    <t>Berwyn</t>
  </si>
  <si>
    <t>Thousand Oaks</t>
  </si>
  <si>
    <t>Wallingford</t>
  </si>
  <si>
    <t xml:space="preserve"> Connecticut</t>
  </si>
  <si>
    <t>Norwood</t>
  </si>
  <si>
    <t>Canonsburg</t>
  </si>
  <si>
    <t>Indianapolis</t>
  </si>
  <si>
    <t xml:space="preserve"> Indiana</t>
  </si>
  <si>
    <t>London</t>
  </si>
  <si>
    <t>Milwaukee</t>
  </si>
  <si>
    <t>Houston</t>
  </si>
  <si>
    <t>Denver</t>
  </si>
  <si>
    <t xml:space="preserve"> Colorado</t>
  </si>
  <si>
    <t>Cupertino</t>
  </si>
  <si>
    <t>Chicago</t>
  </si>
  <si>
    <t>Itasca</t>
  </si>
  <si>
    <t>Dallas</t>
  </si>
  <si>
    <t>San Rafael</t>
  </si>
  <si>
    <t>Roseland</t>
  </si>
  <si>
    <t>Memphis</t>
  </si>
  <si>
    <t xml:space="preserve"> Tennessee</t>
  </si>
  <si>
    <t xml:space="preserve"> Virginia[3]</t>
  </si>
  <si>
    <t>Glendale</t>
  </si>
  <si>
    <t>Broomfield</t>
  </si>
  <si>
    <t>Deerfield</t>
  </si>
  <si>
    <t>Winston-Salem</t>
  </si>
  <si>
    <t>Franklin Lakes</t>
  </si>
  <si>
    <t>Omaha</t>
  </si>
  <si>
    <t xml:space="preserve"> Nebraska</t>
  </si>
  <si>
    <t>Richfield</t>
  </si>
  <si>
    <t>Kansas City</t>
  </si>
  <si>
    <t>Norwalk</t>
  </si>
  <si>
    <t>Auburn Hills</t>
  </si>
  <si>
    <t xml:space="preserve"> Michigan</t>
  </si>
  <si>
    <t>Marlborough</t>
  </si>
  <si>
    <t xml:space="preserve"> Massachusetts[4]</t>
  </si>
  <si>
    <t>Lake Success</t>
  </si>
  <si>
    <t>Louisville</t>
  </si>
  <si>
    <t xml:space="preserve"> Kentucky</t>
  </si>
  <si>
    <t>Eden Prairie</t>
  </si>
  <si>
    <t>Tysons Corner</t>
  </si>
  <si>
    <t>Miami</t>
  </si>
  <si>
    <t>Los Angeles</t>
  </si>
  <si>
    <t>Lincolnshire</t>
  </si>
  <si>
    <t>Irving</t>
  </si>
  <si>
    <t>Summit</t>
  </si>
  <si>
    <t>St Louis</t>
  </si>
  <si>
    <t>Monroe</t>
  </si>
  <si>
    <t xml:space="preserve"> Louisiana</t>
  </si>
  <si>
    <t>North Kansas City</t>
  </si>
  <si>
    <t>San Francisco</t>
  </si>
  <si>
    <t>Stamford</t>
  </si>
  <si>
    <t>San Ramon</t>
  </si>
  <si>
    <t>Newport Beach</t>
  </si>
  <si>
    <t>Zurich</t>
  </si>
  <si>
    <t xml:space="preserve"> Switzerland</t>
  </si>
  <si>
    <t>Ewing</t>
  </si>
  <si>
    <t>Bloomfield</t>
  </si>
  <si>
    <t>Fairfield</t>
  </si>
  <si>
    <t>Mason</t>
  </si>
  <si>
    <t>Providence</t>
  </si>
  <si>
    <t xml:space="preserve"> Rhode Island</t>
  </si>
  <si>
    <t>Fort Lauderdale</t>
  </si>
  <si>
    <t>Oakland</t>
  </si>
  <si>
    <t>Jackson</t>
  </si>
  <si>
    <t>Atlanta</t>
  </si>
  <si>
    <t>Teaneck</t>
  </si>
  <si>
    <t>Philadelphia</t>
  </si>
  <si>
    <t>Midland</t>
  </si>
  <si>
    <t>Victor</t>
  </si>
  <si>
    <t>Pleasanton</t>
  </si>
  <si>
    <t>Corning</t>
  </si>
  <si>
    <t>Wilmington</t>
  </si>
  <si>
    <t xml:space="preserve"> Delaware</t>
  </si>
  <si>
    <t>Issaquah</t>
  </si>
  <si>
    <t>Jacksonville</t>
  </si>
  <si>
    <t>Woonsocket</t>
  </si>
  <si>
    <t>Washington</t>
  </si>
  <si>
    <t xml:space="preserve"> D.C.</t>
  </si>
  <si>
    <t>Orlando</t>
  </si>
  <si>
    <t>Moline</t>
  </si>
  <si>
    <t>York</t>
  </si>
  <si>
    <t>Oklahoma City</t>
  </si>
  <si>
    <t xml:space="preserve"> Oklahoma</t>
  </si>
  <si>
    <t>Riverwoods</t>
  </si>
  <si>
    <t>Silver Spring</t>
  </si>
  <si>
    <t xml:space="preserve"> Maryland</t>
  </si>
  <si>
    <t>Meridian</t>
  </si>
  <si>
    <t>Goodlettsville</t>
  </si>
  <si>
    <t>Chesapeake</t>
  </si>
  <si>
    <t>Downers Grove</t>
  </si>
  <si>
    <t>Detroit</t>
  </si>
  <si>
    <t>Kingsport</t>
  </si>
  <si>
    <t>Rosemead</t>
  </si>
  <si>
    <t>Irvine</t>
  </si>
  <si>
    <t>Redwood City</t>
  </si>
  <si>
    <t>Ferguson</t>
  </si>
  <si>
    <t>New Orleans</t>
  </si>
  <si>
    <t>Palo Alto</t>
  </si>
  <si>
    <t>Springfield</t>
  </si>
  <si>
    <t>Hamilton</t>
  </si>
  <si>
    <t xml:space="preserve"> Bermuda</t>
  </si>
  <si>
    <t>Bellevue</t>
  </si>
  <si>
    <t>Salt Lake City</t>
  </si>
  <si>
    <t xml:space="preserve"> Utah</t>
  </si>
  <si>
    <t>Menlo Park</t>
  </si>
  <si>
    <t>Winona</t>
  </si>
  <si>
    <t>Rockville</t>
  </si>
  <si>
    <t>Cincinnati</t>
  </si>
  <si>
    <t>Akron</t>
  </si>
  <si>
    <t>Brookfield</t>
  </si>
  <si>
    <t>Norcross</t>
  </si>
  <si>
    <t>Wilsonville</t>
  </si>
  <si>
    <t xml:space="preserve"> Oregon</t>
  </si>
  <si>
    <t>Dearborn</t>
  </si>
  <si>
    <t>Everett</t>
  </si>
  <si>
    <t>San Mateo</t>
  </si>
  <si>
    <t>Phoenix</t>
  </si>
  <si>
    <t xml:space="preserve"> Arizona</t>
  </si>
  <si>
    <t>Schaffhausen</t>
  </si>
  <si>
    <t>Falls Church</t>
  </si>
  <si>
    <t>Golden Valley</t>
  </si>
  <si>
    <t>Foster City</t>
  </si>
  <si>
    <t>McKinney</t>
  </si>
  <si>
    <t>Lake Forest</t>
  </si>
  <si>
    <t>Hartford</t>
  </si>
  <si>
    <t>Pawtucket</t>
  </si>
  <si>
    <t>Nashville</t>
  </si>
  <si>
    <t>Long Beach</t>
  </si>
  <si>
    <t>Tulsa</t>
  </si>
  <si>
    <t xml:space="preserve"> Oklahoma[5]</t>
  </si>
  <si>
    <t>Melville</t>
  </si>
  <si>
    <t>Hershey</t>
  </si>
  <si>
    <t>Morristown</t>
  </si>
  <si>
    <t>Austin</t>
  </si>
  <si>
    <t>Bethesda</t>
  </si>
  <si>
    <t>Newport News</t>
  </si>
  <si>
    <t>Westbrook</t>
  </si>
  <si>
    <t xml:space="preserve"> Maine</t>
  </si>
  <si>
    <t>Glenview</t>
  </si>
  <si>
    <t>San Diego</t>
  </si>
  <si>
    <t>Armonk</t>
  </si>
  <si>
    <t>Oxford</t>
  </si>
  <si>
    <t>Durham</t>
  </si>
  <si>
    <t>Monett</t>
  </si>
  <si>
    <t>Lowell</t>
  </si>
  <si>
    <t xml:space="preserve"> Arkansas</t>
  </si>
  <si>
    <t>Orrville</t>
  </si>
  <si>
    <t>New Brunswick</t>
  </si>
  <si>
    <t>Cork</t>
  </si>
  <si>
    <t>Battle Creek</t>
  </si>
  <si>
    <t>Cleveland</t>
  </si>
  <si>
    <t>Santa Rosa</t>
  </si>
  <si>
    <t>New Hyde Park</t>
  </si>
  <si>
    <t>Milpitas</t>
  </si>
  <si>
    <t>Menomonee Falls</t>
  </si>
  <si>
    <t xml:space="preserve"> Illinois; Pittsburgh</t>
  </si>
  <si>
    <t>Melbourne</t>
  </si>
  <si>
    <t>Burlington</t>
  </si>
  <si>
    <t>Fremont</t>
  </si>
  <si>
    <t>Eagle</t>
  </si>
  <si>
    <t xml:space="preserve"> Idaho</t>
  </si>
  <si>
    <t>Las Vegas</t>
  </si>
  <si>
    <t xml:space="preserve"> Nevada</t>
  </si>
  <si>
    <t>Carthage</t>
  </si>
  <si>
    <t>Reston</t>
  </si>
  <si>
    <t>Radnor</t>
  </si>
  <si>
    <t>Guildford</t>
  </si>
  <si>
    <t xml:space="preserve"> Surrey</t>
  </si>
  <si>
    <t>Mooresville</t>
  </si>
  <si>
    <t>Rotterdam</t>
  </si>
  <si>
    <t xml:space="preserve"> Netherlands</t>
  </si>
  <si>
    <t>Buffalo</t>
  </si>
  <si>
    <t>Findlay</t>
  </si>
  <si>
    <t>Taylor</t>
  </si>
  <si>
    <t>Harrison</t>
  </si>
  <si>
    <t>Sparks</t>
  </si>
  <si>
    <t>Whitehouse Station</t>
  </si>
  <si>
    <t>Paradise</t>
  </si>
  <si>
    <t>Chandler</t>
  </si>
  <si>
    <t>Boise</t>
  </si>
  <si>
    <t>Redmond</t>
  </si>
  <si>
    <t>Amsterdam</t>
  </si>
  <si>
    <t>Corona</t>
  </si>
  <si>
    <t>Plymouth</t>
  </si>
  <si>
    <t>Schaumburg</t>
  </si>
  <si>
    <t>Los Gatos</t>
  </si>
  <si>
    <t>Hoboken</t>
  </si>
  <si>
    <t>Juno Beach</t>
  </si>
  <si>
    <t>Washington County</t>
  </si>
  <si>
    <t>Merrillville</t>
  </si>
  <si>
    <t>Norfolk</t>
  </si>
  <si>
    <t>West Falls Church</t>
  </si>
  <si>
    <t>Tempe</t>
  </si>
  <si>
    <t>Princeton</t>
  </si>
  <si>
    <t xml:space="preserve"> VA</t>
  </si>
  <si>
    <t>Redwood Shores</t>
  </si>
  <si>
    <t>Penfield</t>
  </si>
  <si>
    <t>Worsley</t>
  </si>
  <si>
    <t xml:space="preserve"> UK</t>
  </si>
  <si>
    <t>Bridgeport</t>
  </si>
  <si>
    <t>Purchase</t>
  </si>
  <si>
    <t>Waltham</t>
  </si>
  <si>
    <t>Pittsburgh</t>
  </si>
  <si>
    <t>Des Moines</t>
  </si>
  <si>
    <t xml:space="preserve"> Iowa</t>
  </si>
  <si>
    <t>Mayfield Village</t>
  </si>
  <si>
    <t>Newark</t>
  </si>
  <si>
    <t>Greensboro</t>
  </si>
  <si>
    <t>St. Petersburg</t>
  </si>
  <si>
    <t>Tarrytown</t>
  </si>
  <si>
    <t>Birmingham</t>
  </si>
  <si>
    <t xml:space="preserve"> Alabama</t>
  </si>
  <si>
    <t>Sarasota</t>
  </si>
  <si>
    <t>Boca Raton</t>
  </si>
  <si>
    <t>Curaçao</t>
  </si>
  <si>
    <t xml:space="preserve"> Kingdom of the Netherlands</t>
  </si>
  <si>
    <t>Elmwood Park</t>
  </si>
  <si>
    <t>Woburn</t>
  </si>
  <si>
    <t>Kenosha</t>
  </si>
  <si>
    <t>New Britain</t>
  </si>
  <si>
    <t>Kalamazoo</t>
  </si>
  <si>
    <t>Baltimore</t>
  </si>
  <si>
    <t>Wayne</t>
  </si>
  <si>
    <t>Framingham</t>
  </si>
  <si>
    <t>Brentwood</t>
  </si>
  <si>
    <t>Newton</t>
  </si>
  <si>
    <t>Springdale</t>
  </si>
  <si>
    <t>Highlands Ranch</t>
  </si>
  <si>
    <t>Bolingbrook</t>
  </si>
  <si>
    <t>Minnetonka</t>
  </si>
  <si>
    <t>King of Prussia</t>
  </si>
  <si>
    <t>Chattanooga</t>
  </si>
  <si>
    <t>San Antonio</t>
  </si>
  <si>
    <t>Dulles</t>
  </si>
  <si>
    <t>Jersey City</t>
  </si>
  <si>
    <t>Wilmerding</t>
  </si>
  <si>
    <t>Bentonville</t>
  </si>
  <si>
    <t>Burbank</t>
  </si>
  <si>
    <t>Milford</t>
  </si>
  <si>
    <t>Tampa</t>
  </si>
  <si>
    <t>Toledo</t>
  </si>
  <si>
    <t>Englewood</t>
  </si>
  <si>
    <t>Federal Way</t>
  </si>
  <si>
    <t>Benton Harbor</t>
  </si>
  <si>
    <t>White Plains</t>
  </si>
  <si>
    <t>Warsaw</t>
  </si>
  <si>
    <t>Florham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</si>
</sst>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;@_)"/>
    <numFmt numFmtId="165" formatCode="#,##0.0_);\(#,##0.0\)"/>
    <numFmt numFmtId="166" formatCode="0.00\x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5DAA"/>
      </top>
      <bottom/>
      <diagonal/>
    </border>
    <border>
      <left style="thin">
        <color theme="8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8"/>
      </left>
      <right/>
      <top style="thin">
        <color rgb="FF005DAA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2" xfId="0" applyFont="1" applyBorder="1"/>
    <xf numFmtId="0" fontId="4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4" fillId="3" borderId="3" xfId="0" applyFont="1" applyFill="1" applyBorder="1"/>
    <xf numFmtId="0" fontId="4" fillId="3" borderId="4" xfId="0" applyFont="1" applyFill="1" applyBorder="1"/>
    <xf numFmtId="164" fontId="2" fillId="0" borderId="3" xfId="0" applyNumberFormat="1" applyFont="1" applyBorder="1"/>
    <xf numFmtId="164" fontId="0" fillId="0" borderId="0" xfId="0" quotePrefix="1" applyNumberFormat="1"/>
    <xf numFmtId="0" fontId="0" fillId="0" borderId="0" xfId="0" quotePrefix="1"/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2" fillId="0" borderId="5" xfId="0" applyFont="1" applyBorder="1"/>
    <xf numFmtId="166" fontId="0" fillId="0" borderId="0" xfId="0" applyNumberFormat="1"/>
    <xf numFmtId="10" fontId="0" fillId="0" borderId="0" xfId="2" applyNumberFormat="1" applyFont="1"/>
    <xf numFmtId="0" fontId="0" fillId="0" borderId="6" xfId="0" applyBorder="1"/>
    <xf numFmtId="10" fontId="0" fillId="0" borderId="6" xfId="0" applyNumberFormat="1" applyBorder="1"/>
    <xf numFmtId="0" fontId="2" fillId="2" borderId="7" xfId="0" applyFont="1" applyFill="1" applyBorder="1" applyAlignment="1">
      <alignment horizontal="center" wrapText="1"/>
    </xf>
    <xf numFmtId="0" fontId="0" fillId="0" borderId="10" xfId="0" applyFont="1" applyFill="1" applyBorder="1"/>
    <xf numFmtId="0" fontId="0" fillId="0" borderId="7" xfId="0" applyFont="1" applyFill="1" applyBorder="1"/>
    <xf numFmtId="4" fontId="0" fillId="0" borderId="7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/>
    <xf numFmtId="4" fontId="0" fillId="0" borderId="0" xfId="0" applyNumberFormat="1" applyFont="1" applyFill="1"/>
    <xf numFmtId="0" fontId="0" fillId="0" borderId="8" xfId="0" applyFont="1" applyFill="1" applyBorder="1"/>
    <xf numFmtId="0" fontId="0" fillId="0" borderId="9" xfId="0" applyFont="1" applyFill="1" applyBorder="1"/>
    <xf numFmtId="4" fontId="0" fillId="0" borderId="9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6" xfId="2" applyNumberFormat="1" applyFont="1" applyBorder="1"/>
    <xf numFmtId="0" fontId="0" fillId="0" borderId="0" xfId="0" applyFont="1" applyFill="1" applyBorder="1"/>
    <xf numFmtId="4" fontId="0" fillId="0" borderId="0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</a:t>
            </a:r>
            <a:r>
              <a:rPr lang="en-US" baseline="0"/>
              <a:t> Treasury Yield Curve as of </a:t>
            </a:r>
            <a:r>
              <a:rPr lang="en-US"/>
              <a:t>11/8/2019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11/8/2019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Charts!$C$2:$N$2</c:f>
              <c:numCache>
                <c:formatCode>General</c:formatCode>
                <c:ptCount val="12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20</c:v>
                </c:pt>
                <c:pt idx="11">
                  <c:v>30</c:v>
                </c:pt>
              </c:numCache>
            </c:numRef>
          </c:xVal>
          <c:yVal>
            <c:numRef>
              <c:f>Charts!$C$3:$N$3</c:f>
              <c:numCache>
                <c:formatCode>General</c:formatCode>
                <c:ptCount val="12"/>
                <c:pt idx="0">
                  <c:v>1.56</c:v>
                </c:pt>
                <c:pt idx="1">
                  <c:v>1.56</c:v>
                </c:pt>
                <c:pt idx="2">
                  <c:v>1.55</c:v>
                </c:pt>
                <c:pt idx="3">
                  <c:v>1.58</c:v>
                </c:pt>
                <c:pt idx="4">
                  <c:v>1.58</c:v>
                </c:pt>
                <c:pt idx="5">
                  <c:v>1.68</c:v>
                </c:pt>
                <c:pt idx="6">
                  <c:v>1.7</c:v>
                </c:pt>
                <c:pt idx="7">
                  <c:v>1.74</c:v>
                </c:pt>
                <c:pt idx="8">
                  <c:v>1.86</c:v>
                </c:pt>
                <c:pt idx="9">
                  <c:v>1.94</c:v>
                </c:pt>
                <c:pt idx="10">
                  <c:v>2.27</c:v>
                </c:pt>
                <c:pt idx="11">
                  <c:v>2.4300000000000002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A6-4670-A48A-CAC1D344B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887392"/>
        <c:axId val="409891328"/>
      </c:scatterChart>
      <c:valAx>
        <c:axId val="409887392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to Maturity</a:t>
                </a:r>
              </a:p>
            </c:rich>
          </c:tx>
          <c:layout>
            <c:manualLayout>
              <c:xMode val="edge"/>
              <c:yMode val="edge"/>
              <c:x val="0.47432524059492565"/>
              <c:y val="0.87839888923397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91328"/>
        <c:crosses val="autoZero"/>
        <c:crossBetween val="midCat"/>
      </c:valAx>
      <c:valAx>
        <c:axId val="4098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887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Charts!$B$26</c:f>
              <c:strCache>
                <c:ptCount val="1"/>
                <c:pt idx="0">
                  <c:v>ROA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Charts!$C$24:$L$24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xVal>
          <c:yVal>
            <c:numRef>
              <c:f>Charts!$C$26:$L$26</c:f>
              <c:numCache>
                <c:formatCode>0.00%</c:formatCode>
                <c:ptCount val="10"/>
                <c:pt idx="0">
                  <c:v>8.1500000000000003E-2</c:v>
                </c:pt>
                <c:pt idx="1">
                  <c:v>0.15090000000000001</c:v>
                </c:pt>
                <c:pt idx="2">
                  <c:v>0.1512</c:v>
                </c:pt>
                <c:pt idx="3">
                  <c:v>0.13769999999999999</c:v>
                </c:pt>
                <c:pt idx="4">
                  <c:v>0.1472</c:v>
                </c:pt>
                <c:pt idx="5">
                  <c:v>0.15240000000000001</c:v>
                </c:pt>
                <c:pt idx="6">
                  <c:v>0.1527</c:v>
                </c:pt>
                <c:pt idx="7">
                  <c:v>0.1555</c:v>
                </c:pt>
                <c:pt idx="8">
                  <c:v>0.17449999999999999</c:v>
                </c:pt>
                <c:pt idx="9">
                  <c:v>0.19739999999999999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35-4CE7-9CF1-696CF2C3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696368"/>
        <c:axId val="631701616"/>
      </c:scatterChart>
      <c:scatterChart>
        <c:scatterStyle val="smoothMarker"/>
        <c:varyColors val="0"/>
        <c:ser>
          <c:idx val="0"/>
          <c:order val="0"/>
          <c:tx>
            <c:strRef>
              <c:f>Charts!$B$25</c:f>
              <c:strCache>
                <c:ptCount val="1"/>
                <c:pt idx="0">
                  <c:v>Quick 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Charts!$C$24:$L$24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xVal>
          <c:yVal>
            <c:numRef>
              <c:f>Charts!$C$25:$L$25</c:f>
              <c:numCache>
                <c:formatCode>0.00\x</c:formatCode>
                <c:ptCount val="10"/>
                <c:pt idx="0">
                  <c:v>7.24</c:v>
                </c:pt>
                <c:pt idx="1">
                  <c:v>7.36</c:v>
                </c:pt>
                <c:pt idx="2">
                  <c:v>5.26</c:v>
                </c:pt>
                <c:pt idx="3">
                  <c:v>6.37</c:v>
                </c:pt>
                <c:pt idx="4">
                  <c:v>3.71</c:v>
                </c:pt>
                <c:pt idx="5">
                  <c:v>4.93</c:v>
                </c:pt>
                <c:pt idx="6">
                  <c:v>5.74</c:v>
                </c:pt>
                <c:pt idx="7">
                  <c:v>6.24</c:v>
                </c:pt>
                <c:pt idx="8">
                  <c:v>3.91</c:v>
                </c:pt>
                <c:pt idx="9" formatCode="General">
                  <c:v>3.55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35-4CE7-9CF1-696CF2C3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619552"/>
        <c:axId val="652621192"/>
      </c:scatterChart>
      <c:valAx>
        <c:axId val="631696368"/>
        <c:scaling>
          <c:orientation val="minMax"/>
          <c:max val="2018"/>
          <c:min val="2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01616"/>
        <c:crosses val="autoZero"/>
        <c:crossBetween val="midCat"/>
      </c:valAx>
      <c:valAx>
        <c:axId val="6317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696368"/>
        <c:crosses val="autoZero"/>
        <c:crossBetween val="midCat"/>
      </c:valAx>
      <c:valAx>
        <c:axId val="652621192"/>
        <c:scaling>
          <c:orientation val="minMax"/>
        </c:scaling>
        <c:delete val="0"/>
        <c:axPos val="r"/>
        <c:numFmt formatCode="0.00\x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619552"/>
        <c:crosses val="max"/>
        <c:crossBetween val="midCat"/>
      </c:valAx>
      <c:valAx>
        <c:axId val="652619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5262119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</xdr:row>
      <xdr:rowOff>74612</xdr:rowOff>
    </xdr:from>
    <xdr:to>
      <xdr:col>9</xdr:col>
      <xdr:colOff>590550</xdr:colOff>
      <xdr:row>19</xdr:row>
      <xdr:rowOff>96837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143E95-A2C4-433E-813C-361A1C610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382587</xdr:colOff>
      <xdr:row>15</xdr:row>
      <xdr:rowOff>65087</xdr:rowOff>
    </xdr:from>
    <xdr:to>
      <xdr:col>20</xdr:col>
      <xdr:colOff>77787</xdr:colOff>
      <xdr:row>30</xdr:row>
      <xdr:rowOff>87312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CA3F87-6B63-409A-998B-C2362843D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eldman/Dropbox/Course%20Materials-%20WSP/Excel%20Crash%20Course%20-%202007/Excel%20templates/Excel%20Practice%20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3"/>
      <sheetName val="Data validation"/>
      <sheetName val="Income Statement"/>
      <sheetName val="Sheet1"/>
      <sheetName val="Sheet4"/>
      <sheetName val="Sheet2A"/>
      <sheetName val="Sheet2B"/>
      <sheetName val="Sheet2"/>
      <sheetName val="Sheet7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C5">
            <v>800</v>
          </cell>
        </row>
        <row r="6">
          <cell r="C6">
            <v>300</v>
          </cell>
        </row>
      </sheetData>
      <sheetData sheetId="9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dv_exc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Moore" refreshedDate="43781.582749305555" createdVersion="6" refreshedVersion="6" minRefreshableVersion="3" recordCount="24" xr:uid="{F8EF83FD-EC85-4B5E-A028-E9D654749EE6}">
  <cacheSource type="worksheet">
    <worksheetSource ref="B3:I27" sheet="Pivot_table" r:id="rId2"/>
  </cacheSource>
  <cacheFields count="8">
    <cacheField name="Ticker" numFmtId="0">
      <sharedItems count="24">
        <s v="AEE"/>
        <s v="CB"/>
        <s v="CLX"/>
        <s v="CSCO"/>
        <s v="DG"/>
        <s v="DLPH"/>
        <s v="DO"/>
        <s v="DTE"/>
        <s v="EMR"/>
        <s v="GE"/>
        <s v="HBAN"/>
        <s v="IP"/>
        <s v="IPG"/>
        <s v="KEY"/>
        <s v="L"/>
        <s v="MDLZ"/>
        <s v="PBI"/>
        <s v="POM"/>
        <s v="R"/>
        <s v="SPG"/>
        <s v="STZ"/>
        <s v="WFC"/>
        <s v="WLP"/>
        <s v="WM"/>
      </sharedItems>
    </cacheField>
    <cacheField name="Name" numFmtId="0">
      <sharedItems/>
    </cacheField>
    <cacheField name="Shares" numFmtId="4">
      <sharedItems containsSemiMixedTypes="0" containsString="0" containsNumber="1" minValue="1.8485124603039305" maxValue="4567.76"/>
    </cacheField>
    <cacheField name="Share Price" numFmtId="4">
      <sharedItems containsSemiMixedTypes="0" containsString="0" containsNumber="1" minValue="16.088661234124125" maxValue="915"/>
    </cacheField>
    <cacheField name="Change" numFmtId="4">
      <sharedItems containsSemiMixedTypes="0" containsString="0" containsNumber="1" minValue="-7.9068220227946977" maxValue="8.1614831622952195"/>
    </cacheField>
    <cacheField name="Value" numFmtId="4">
      <sharedItems containsSemiMixedTypes="0" containsString="0" containsNumber="1" minValue="120.39" maxValue="1333155"/>
    </cacheField>
    <cacheField name="Change in Position" numFmtId="4">
      <sharedItems containsSemiMixedTypes="0" containsString="0" containsNumber="1" minValue="-1226.58" maxValue="12145.07"/>
    </cacheField>
    <cacheField name="Sector" numFmtId="0">
      <sharedItems count="9">
        <s v="Utilities"/>
        <s v="Financials"/>
        <s v="Consumer Staples"/>
        <s v="Information Technology"/>
        <s v="Consumer Discretionary"/>
        <s v="Energy"/>
        <s v="Industrials"/>
        <s v="Materials"/>
        <s v="Health Ca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Ameren Corp"/>
    <n v="4567.76"/>
    <n v="79.39"/>
    <n v="-7.5837051803596123E-2"/>
    <n v="362634.47"/>
    <n v="-346.41"/>
    <x v="0"/>
  </r>
  <r>
    <x v="1"/>
    <s v="Chubb Corp."/>
    <n v="3849.9"/>
    <n v="24.46"/>
    <n v="3.154645685099799"/>
    <n v="94168.55"/>
    <n v="12145.07"/>
    <x v="1"/>
  </r>
  <r>
    <x v="2"/>
    <s v="The Clorox Company"/>
    <n v="382.00807630096546"/>
    <n v="67.078140307547301"/>
    <n v="-1.7077356989012618"/>
    <n v="25624.39"/>
    <n v="-652.37"/>
    <x v="2"/>
  </r>
  <r>
    <x v="3"/>
    <s v="Cisco Systems"/>
    <n v="242"/>
    <n v="158.57"/>
    <n v="-2.5601758217871913"/>
    <n v="38373.94"/>
    <n v="-619.55999999999995"/>
    <x v="3"/>
  </r>
  <r>
    <x v="4"/>
    <s v="Dollar General"/>
    <n v="463.02928610648144"/>
    <n v="69.169090740567128"/>
    <n v="1.1375998765067692"/>
    <n v="32027.31"/>
    <n v="526.74"/>
    <x v="4"/>
  </r>
  <r>
    <x v="5"/>
    <s v="Delphi Automotive"/>
    <n v="2000"/>
    <n v="65.989999999999995"/>
    <n v="2.0221077620060663"/>
    <n v="131980"/>
    <n v="4044.22"/>
    <x v="4"/>
  </r>
  <r>
    <x v="6"/>
    <s v="Diamond Offshore Drilling"/>
    <n v="22.857442955085403"/>
    <n v="89.797295907645875"/>
    <n v="-0.48687393735715123"/>
    <n v="2052.54"/>
    <n v="-11.13"/>
    <x v="5"/>
  </r>
  <r>
    <x v="7"/>
    <s v="DTE Energy Co."/>
    <n v="613.67602037954191"/>
    <n v="64.931301202502397"/>
    <n v="0.60228070820157642"/>
    <n v="39846.78"/>
    <n v="369.61"/>
    <x v="0"/>
  </r>
  <r>
    <x v="8"/>
    <s v="Emerson Electric"/>
    <n v="367.93914400472784"/>
    <n v="35.859780916142959"/>
    <n v="0"/>
    <n v="13194.22"/>
    <n v="0"/>
    <x v="6"/>
  </r>
  <r>
    <x v="9"/>
    <s v="General Electric"/>
    <n v="1547.52"/>
    <n v="59.25"/>
    <n v="0"/>
    <n v="91690.559999999998"/>
    <n v="0"/>
    <x v="6"/>
  </r>
  <r>
    <x v="10"/>
    <s v="Huntington Bancshares"/>
    <n v="909.98236642917391"/>
    <n v="45.221800211947993"/>
    <n v="0"/>
    <n v="41151.040000000001"/>
    <n v="0"/>
    <x v="1"/>
  </r>
  <r>
    <x v="11"/>
    <s v="International Paper"/>
    <n v="901.94950458449432"/>
    <n v="50.640860688124967"/>
    <n v="0"/>
    <n v="45675.5"/>
    <n v="0"/>
    <x v="7"/>
  </r>
  <r>
    <x v="12"/>
    <s v="Interpublic Group"/>
    <n v="173.32298374501687"/>
    <n v="71.296206535757918"/>
    <n v="-2.9238671131050746"/>
    <n v="12357.27"/>
    <n v="-506.77"/>
    <x v="4"/>
  </r>
  <r>
    <x v="13"/>
    <s v="KeyCorp"/>
    <n v="294.21403264459479"/>
    <n v="67.301115963953279"/>
    <n v="1.9862224037021861"/>
    <n v="19800.93"/>
    <n v="584.37"/>
    <x v="1"/>
  </r>
  <r>
    <x v="14"/>
    <s v="Loews Corp."/>
    <n v="200"/>
    <n v="87.87"/>
    <n v="-2.1527099473286206"/>
    <n v="17574"/>
    <n v="-430.54"/>
    <x v="1"/>
  </r>
  <r>
    <x v="15"/>
    <s v="Mondelez International"/>
    <n v="1457"/>
    <n v="915"/>
    <n v="3.7285509859829253"/>
    <n v="1333155"/>
    <n v="5432.5"/>
    <x v="2"/>
  </r>
  <r>
    <x v="16"/>
    <s v="Pitney-Bowes"/>
    <n v="875.54"/>
    <n v="53.83"/>
    <n v="-1.4009371651443869"/>
    <n v="47130.32"/>
    <n v="-1226.58"/>
    <x v="6"/>
  </r>
  <r>
    <x v="17"/>
    <s v="Pepco Holdings Inc."/>
    <n v="14.775423918197749"/>
    <n v="69.869323787185238"/>
    <n v="8.1614831622952195"/>
    <n v="1032.3499999999999"/>
    <n v="120.59"/>
    <x v="0"/>
  </r>
  <r>
    <x v="18"/>
    <s v="Ryder System"/>
    <n v="774.52260495342023"/>
    <n v="16.088661234124125"/>
    <n v="2.8917493114785646"/>
    <n v="12461.03"/>
    <n v="2239.73"/>
    <x v="6"/>
  </r>
  <r>
    <x v="19"/>
    <s v="Simon Property Group Inc"/>
    <n v="250.87"/>
    <n v="64.319999999999993"/>
    <n v="4.2764594748297711"/>
    <n v="16135.96"/>
    <n v="1072.8399999999999"/>
    <x v="1"/>
  </r>
  <r>
    <x v="20"/>
    <s v="Constellation Brands"/>
    <n v="1.8485124603039305"/>
    <n v="65.130228449431272"/>
    <n v="-7.9068220227946977"/>
    <n v="120.39"/>
    <n v="-14.62"/>
    <x v="2"/>
  </r>
  <r>
    <x v="21"/>
    <s v="Wells Fargo"/>
    <n v="761.71818317288648"/>
    <n v="32.33199461005114"/>
    <n v="0"/>
    <n v="24627.87"/>
    <n v="0"/>
    <x v="1"/>
  </r>
  <r>
    <x v="22"/>
    <s v="WellPoint Inc."/>
    <n v="100.6489417132096"/>
    <n v="44.94578884943089"/>
    <n v="-1.8377401429901603"/>
    <n v="4523.75"/>
    <n v="-184.97"/>
    <x v="8"/>
  </r>
  <r>
    <x v="23"/>
    <s v="Waste Management Inc."/>
    <n v="2541"/>
    <n v="248.45"/>
    <n v="0.64774110836213206"/>
    <n v="631311.44999999995"/>
    <n v="1645.9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C9E5A-468D-41A2-87CF-07EF206AAF98}" name="PivotTable3" cacheId="2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12:L22" firstHeaderRow="1" firstDataRow="1" firstDataCol="1"/>
  <pivotFields count="8"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numFmtId="4" showAll="0"/>
    <pivotField dataField="1" numFmtId="4" showAll="0"/>
    <pivotField numFmtId="4" showAll="0"/>
    <pivotField numFmtId="4" showAll="0"/>
    <pivotField numFmtId="4" showAll="0"/>
    <pivotField axis="axisRow" showAll="0">
      <items count="10">
        <item x="4"/>
        <item x="2"/>
        <item x="5"/>
        <item x="1"/>
        <item x="8"/>
        <item x="6"/>
        <item x="3"/>
        <item x="7"/>
        <item x="0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Share Price" fld="3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1964-A828-4961-ABCB-897A6AB3726F}">
  <dimension ref="B2:U27"/>
  <sheetViews>
    <sheetView tabSelected="1" workbookViewId="0">
      <selection activeCell="F4" sqref="F4"/>
    </sheetView>
  </sheetViews>
  <sheetFormatPr defaultRowHeight="14.5" x14ac:dyDescent="0.35"/>
  <cols>
    <col min="1" max="1" width="3.1796875" customWidth="1"/>
    <col min="2" max="2" width="9.90625" customWidth="1"/>
    <col min="3" max="3" width="23.453125" bestFit="1" customWidth="1"/>
    <col min="5" max="5" width="12.26953125" customWidth="1"/>
    <col min="6" max="6" width="9.1796875" customWidth="1"/>
    <col min="7" max="7" width="12.453125" bestFit="1" customWidth="1"/>
    <col min="8" max="8" width="18.54296875" customWidth="1"/>
    <col min="9" max="9" width="21.54296875" bestFit="1" customWidth="1"/>
    <col min="11" max="11" width="21.54296875" bestFit="1" customWidth="1"/>
    <col min="12" max="12" width="18.26953125" bestFit="1" customWidth="1"/>
    <col min="13" max="13" width="6.81640625" bestFit="1" customWidth="1"/>
    <col min="14" max="14" width="5.81640625" bestFit="1" customWidth="1"/>
    <col min="15" max="15" width="7.81640625" bestFit="1" customWidth="1"/>
    <col min="16" max="17" width="6.81640625" bestFit="1" customWidth="1"/>
    <col min="18" max="18" width="7.81640625" bestFit="1" customWidth="1"/>
    <col min="19" max="20" width="5.81640625" bestFit="1" customWidth="1"/>
    <col min="21" max="22" width="6.81640625" bestFit="1" customWidth="1"/>
    <col min="23" max="23" width="7.81640625" bestFit="1" customWidth="1"/>
    <col min="24" max="26" width="5.81640625" bestFit="1" customWidth="1"/>
    <col min="27" max="27" width="6.81640625" bestFit="1" customWidth="1"/>
    <col min="28" max="32" width="5.81640625" bestFit="1" customWidth="1"/>
    <col min="33" max="33" width="6.81640625" bestFit="1" customWidth="1"/>
    <col min="34" max="34" width="7.81640625" bestFit="1" customWidth="1"/>
    <col min="35" max="35" width="6.81640625" bestFit="1" customWidth="1"/>
    <col min="36" max="36" width="10.7265625" bestFit="1" customWidth="1"/>
    <col min="37" max="37" width="8.81640625" bestFit="1" customWidth="1"/>
    <col min="38" max="39" width="7.453125" bestFit="1" customWidth="1"/>
    <col min="40" max="40" width="6.81640625" bestFit="1" customWidth="1"/>
    <col min="41" max="41" width="7.81640625" bestFit="1" customWidth="1"/>
    <col min="42" max="42" width="6.453125" bestFit="1" customWidth="1"/>
    <col min="43" max="43" width="6.81640625" bestFit="1" customWidth="1"/>
    <col min="44" max="44" width="4.7265625" bestFit="1" customWidth="1"/>
    <col min="45" max="45" width="3.26953125" bestFit="1" customWidth="1"/>
    <col min="46" max="46" width="5.81640625" bestFit="1" customWidth="1"/>
    <col min="47" max="47" width="2.54296875" bestFit="1" customWidth="1"/>
    <col min="48" max="48" width="7.453125" bestFit="1" customWidth="1"/>
    <col min="49" max="49" width="6.81640625" bestFit="1" customWidth="1"/>
    <col min="50" max="50" width="7.453125" bestFit="1" customWidth="1"/>
    <col min="51" max="51" width="6.81640625" bestFit="1" customWidth="1"/>
    <col min="52" max="52" width="8.453125" bestFit="1" customWidth="1"/>
    <col min="53" max="53" width="6.81640625" bestFit="1" customWidth="1"/>
    <col min="54" max="55" width="7.81640625" bestFit="1" customWidth="1"/>
    <col min="56" max="56" width="6.453125" bestFit="1" customWidth="1"/>
    <col min="57" max="57" width="4.90625" bestFit="1" customWidth="1"/>
    <col min="58" max="58" width="7.453125" bestFit="1" customWidth="1"/>
    <col min="59" max="59" width="7.81640625" bestFit="1" customWidth="1"/>
    <col min="60" max="60" width="17" bestFit="1" customWidth="1"/>
    <col min="61" max="61" width="28.08984375" bestFit="1" customWidth="1"/>
  </cols>
  <sheetData>
    <row r="2" spans="2:21" ht="18.5" x14ac:dyDescent="0.45">
      <c r="B2" s="1" t="s">
        <v>0</v>
      </c>
    </row>
    <row r="3" spans="2:21" x14ac:dyDescent="0.35"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</row>
    <row r="4" spans="2:21" x14ac:dyDescent="0.35">
      <c r="B4" s="24" t="s">
        <v>18</v>
      </c>
      <c r="C4" s="25" t="s">
        <v>56</v>
      </c>
      <c r="D4" s="26">
        <v>4567.76</v>
      </c>
      <c r="E4" s="26">
        <v>79.39</v>
      </c>
      <c r="F4" s="26">
        <v>-7.5837051803596123E-2</v>
      </c>
      <c r="G4" s="26">
        <v>362634.47</v>
      </c>
      <c r="H4" s="26">
        <v>-346.41</v>
      </c>
      <c r="I4" s="25" t="s">
        <v>41</v>
      </c>
      <c r="L4" t="s">
        <v>1490</v>
      </c>
    </row>
    <row r="5" spans="2:21" x14ac:dyDescent="0.35">
      <c r="B5" s="27" t="s">
        <v>16</v>
      </c>
      <c r="C5" s="28" t="s">
        <v>1496</v>
      </c>
      <c r="D5" s="29">
        <v>3849.9</v>
      </c>
      <c r="E5" s="29">
        <v>24.46</v>
      </c>
      <c r="F5" s="29">
        <v>3.154645685099799</v>
      </c>
      <c r="G5" s="29">
        <v>94168.55</v>
      </c>
      <c r="H5" s="29">
        <v>12145.07</v>
      </c>
      <c r="I5" s="28" t="s">
        <v>36</v>
      </c>
      <c r="L5" t="s">
        <v>1491</v>
      </c>
      <c r="U5" s="21" t="s">
        <v>36</v>
      </c>
    </row>
    <row r="6" spans="2:21" x14ac:dyDescent="0.35">
      <c r="B6" s="27" t="s">
        <v>14</v>
      </c>
      <c r="C6" s="28" t="s">
        <v>54</v>
      </c>
      <c r="D6" s="29">
        <v>242</v>
      </c>
      <c r="E6" s="29">
        <v>158.57</v>
      </c>
      <c r="F6" s="29">
        <v>-2.5601758217871913</v>
      </c>
      <c r="G6" s="29">
        <v>38373.94</v>
      </c>
      <c r="H6" s="29">
        <v>-619.55999999999995</v>
      </c>
      <c r="I6" s="28" t="s">
        <v>39</v>
      </c>
      <c r="L6" t="s">
        <v>1492</v>
      </c>
      <c r="U6" s="21" t="s">
        <v>34</v>
      </c>
    </row>
    <row r="7" spans="2:21" x14ac:dyDescent="0.35">
      <c r="B7" s="27" t="s">
        <v>29</v>
      </c>
      <c r="C7" s="28" t="s">
        <v>44</v>
      </c>
      <c r="D7" s="29">
        <v>1.8485124603039305</v>
      </c>
      <c r="E7" s="29">
        <v>65.130228449431272</v>
      </c>
      <c r="F7" s="29">
        <v>-7.9068220227946977</v>
      </c>
      <c r="G7" s="29">
        <v>120.39</v>
      </c>
      <c r="H7" s="29">
        <v>-14.62</v>
      </c>
      <c r="I7" s="28" t="s">
        <v>34</v>
      </c>
      <c r="L7" t="s">
        <v>1493</v>
      </c>
      <c r="U7" s="36">
        <v>0.1328</v>
      </c>
    </row>
    <row r="8" spans="2:21" x14ac:dyDescent="0.35">
      <c r="B8" s="27" t="s">
        <v>13</v>
      </c>
      <c r="C8" s="37" t="s">
        <v>1497</v>
      </c>
      <c r="D8" s="38">
        <v>2000</v>
      </c>
      <c r="E8" s="38">
        <v>65.989999999999995</v>
      </c>
      <c r="F8" s="38">
        <v>2.0221077620060663</v>
      </c>
      <c r="G8" s="38">
        <v>131980</v>
      </c>
      <c r="H8" s="38">
        <v>4044.22</v>
      </c>
      <c r="I8" s="37" t="s">
        <v>33</v>
      </c>
      <c r="L8" t="s">
        <v>1494</v>
      </c>
      <c r="U8" s="22">
        <v>0.79330000000000001</v>
      </c>
    </row>
    <row r="9" spans="2:21" x14ac:dyDescent="0.35">
      <c r="B9" s="27" t="s">
        <v>21</v>
      </c>
      <c r="C9" s="28" t="s">
        <v>1498</v>
      </c>
      <c r="D9" s="29">
        <v>22.857442955085403</v>
      </c>
      <c r="E9" s="29">
        <v>89.797295907645875</v>
      </c>
      <c r="F9" s="29">
        <v>-0.48687393735715123</v>
      </c>
      <c r="G9" s="29">
        <v>2052.54</v>
      </c>
      <c r="H9" s="29">
        <v>-11.13</v>
      </c>
      <c r="I9" s="28" t="s">
        <v>35</v>
      </c>
      <c r="L9" t="s">
        <v>1495</v>
      </c>
      <c r="U9" s="21">
        <v>3</v>
      </c>
    </row>
    <row r="10" spans="2:21" x14ac:dyDescent="0.35">
      <c r="B10" s="27" t="s">
        <v>22</v>
      </c>
      <c r="C10" s="28" t="s">
        <v>42</v>
      </c>
      <c r="D10" s="29">
        <v>463.02928610648144</v>
      </c>
      <c r="E10" s="29">
        <v>69.169090740567128</v>
      </c>
      <c r="F10" s="29">
        <v>1.1375998765067692</v>
      </c>
      <c r="G10" s="29">
        <v>32027.31</v>
      </c>
      <c r="H10" s="29">
        <v>526.74</v>
      </c>
      <c r="I10" s="28" t="s">
        <v>33</v>
      </c>
    </row>
    <row r="11" spans="2:21" x14ac:dyDescent="0.35">
      <c r="B11" s="27" t="s">
        <v>19</v>
      </c>
      <c r="C11" s="28" t="s">
        <v>57</v>
      </c>
      <c r="D11" s="29">
        <v>613.67602037954191</v>
      </c>
      <c r="E11" s="29">
        <v>64.931301202502397</v>
      </c>
      <c r="F11" s="29">
        <v>0.60228070820157642</v>
      </c>
      <c r="G11" s="29">
        <v>39846.78</v>
      </c>
      <c r="H11" s="29">
        <v>369.61</v>
      </c>
      <c r="I11" s="28" t="s">
        <v>41</v>
      </c>
    </row>
    <row r="12" spans="2:21" x14ac:dyDescent="0.35">
      <c r="B12" s="27" t="s">
        <v>24</v>
      </c>
      <c r="C12" s="28" t="s">
        <v>1499</v>
      </c>
      <c r="D12" s="29">
        <v>367.93914400472784</v>
      </c>
      <c r="E12" s="29">
        <v>35.859780916142959</v>
      </c>
      <c r="F12" s="29">
        <v>0</v>
      </c>
      <c r="G12" s="29">
        <v>13194.22</v>
      </c>
      <c r="H12" s="29">
        <v>0</v>
      </c>
      <c r="I12" s="28" t="s">
        <v>38</v>
      </c>
      <c r="K12" s="33" t="s">
        <v>1504</v>
      </c>
      <c r="L12" t="s">
        <v>1506</v>
      </c>
    </row>
    <row r="13" spans="2:21" x14ac:dyDescent="0.35">
      <c r="B13" s="27" t="s">
        <v>10</v>
      </c>
      <c r="C13" s="28" t="s">
        <v>52</v>
      </c>
      <c r="D13" s="29">
        <v>1547.52</v>
      </c>
      <c r="E13" s="29">
        <v>59.25</v>
      </c>
      <c r="F13" s="29">
        <v>0</v>
      </c>
      <c r="G13" s="29">
        <v>91690.559999999998</v>
      </c>
      <c r="H13" s="29">
        <v>0</v>
      </c>
      <c r="I13" s="28" t="s">
        <v>38</v>
      </c>
      <c r="K13" s="34" t="s">
        <v>33</v>
      </c>
      <c r="L13" s="35">
        <v>3</v>
      </c>
    </row>
    <row r="14" spans="2:21" x14ac:dyDescent="0.35">
      <c r="B14" s="27" t="s">
        <v>25</v>
      </c>
      <c r="C14" s="28" t="s">
        <v>47</v>
      </c>
      <c r="D14" s="29">
        <v>909.98236642917391</v>
      </c>
      <c r="E14" s="29">
        <v>45.221800211947993</v>
      </c>
      <c r="F14" s="29">
        <v>0</v>
      </c>
      <c r="G14" s="29">
        <v>41151.040000000001</v>
      </c>
      <c r="H14" s="29">
        <v>0</v>
      </c>
      <c r="I14" s="28" t="s">
        <v>36</v>
      </c>
      <c r="K14" s="34" t="s">
        <v>34</v>
      </c>
      <c r="L14" s="35">
        <v>3</v>
      </c>
    </row>
    <row r="15" spans="2:21" x14ac:dyDescent="0.35">
      <c r="B15" s="27" t="s">
        <v>31</v>
      </c>
      <c r="C15" s="28" t="s">
        <v>55</v>
      </c>
      <c r="D15" s="29">
        <v>901.94950458449432</v>
      </c>
      <c r="E15" s="29">
        <v>50.640860688124967</v>
      </c>
      <c r="F15" s="29">
        <v>0</v>
      </c>
      <c r="G15" s="29">
        <v>45675.5</v>
      </c>
      <c r="H15" s="29">
        <v>0</v>
      </c>
      <c r="I15" s="28" t="s">
        <v>40</v>
      </c>
      <c r="K15" s="34" t="s">
        <v>35</v>
      </c>
      <c r="L15" s="35">
        <v>1</v>
      </c>
    </row>
    <row r="16" spans="2:21" x14ac:dyDescent="0.35">
      <c r="B16" s="27" t="s">
        <v>27</v>
      </c>
      <c r="C16" s="28" t="s">
        <v>43</v>
      </c>
      <c r="D16" s="29">
        <v>173.32298374501687</v>
      </c>
      <c r="E16" s="29">
        <v>71.296206535757918</v>
      </c>
      <c r="F16" s="29">
        <v>-2.9238671131050746</v>
      </c>
      <c r="G16" s="29">
        <v>12357.27</v>
      </c>
      <c r="H16" s="29">
        <v>-506.77</v>
      </c>
      <c r="I16" s="28" t="s">
        <v>33</v>
      </c>
      <c r="K16" s="34" t="s">
        <v>36</v>
      </c>
      <c r="L16" s="35">
        <v>6</v>
      </c>
    </row>
    <row r="17" spans="2:12" x14ac:dyDescent="0.35">
      <c r="B17" s="27" t="s">
        <v>32</v>
      </c>
      <c r="C17" s="28" t="s">
        <v>48</v>
      </c>
      <c r="D17" s="29">
        <v>294.21403264459479</v>
      </c>
      <c r="E17" s="29">
        <v>67.301115963953279</v>
      </c>
      <c r="F17" s="29">
        <v>1.9862224037021861</v>
      </c>
      <c r="G17" s="29">
        <v>19800.93</v>
      </c>
      <c r="H17" s="29">
        <v>584.37</v>
      </c>
      <c r="I17" s="28" t="s">
        <v>36</v>
      </c>
      <c r="K17" s="34" t="s">
        <v>37</v>
      </c>
      <c r="L17" s="35">
        <v>1</v>
      </c>
    </row>
    <row r="18" spans="2:12" x14ac:dyDescent="0.35">
      <c r="B18" s="27" t="s">
        <v>11</v>
      </c>
      <c r="C18" s="28" t="s">
        <v>49</v>
      </c>
      <c r="D18" s="29">
        <v>200</v>
      </c>
      <c r="E18" s="29">
        <v>87.87</v>
      </c>
      <c r="F18" s="29">
        <v>-2.1527099473286206</v>
      </c>
      <c r="G18" s="29">
        <v>17574</v>
      </c>
      <c r="H18" s="29">
        <v>-430.54</v>
      </c>
      <c r="I18" s="28" t="s">
        <v>36</v>
      </c>
      <c r="K18" s="34" t="s">
        <v>38</v>
      </c>
      <c r="L18" s="35">
        <v>5</v>
      </c>
    </row>
    <row r="19" spans="2:12" x14ac:dyDescent="0.35">
      <c r="B19" s="27" t="s">
        <v>12</v>
      </c>
      <c r="C19" s="28" t="s">
        <v>45</v>
      </c>
      <c r="D19" s="29">
        <v>1457</v>
      </c>
      <c r="E19" s="29">
        <v>915</v>
      </c>
      <c r="F19" s="29">
        <v>3.7285509859829253</v>
      </c>
      <c r="G19" s="29">
        <v>1333155</v>
      </c>
      <c r="H19" s="29">
        <v>5432.5</v>
      </c>
      <c r="I19" s="28" t="s">
        <v>34</v>
      </c>
      <c r="K19" s="34" t="s">
        <v>39</v>
      </c>
      <c r="L19" s="35">
        <v>1</v>
      </c>
    </row>
    <row r="20" spans="2:12" x14ac:dyDescent="0.35">
      <c r="B20" s="27" t="s">
        <v>30</v>
      </c>
      <c r="C20" s="37" t="s">
        <v>1501</v>
      </c>
      <c r="D20" s="38">
        <v>14.775423918197749</v>
      </c>
      <c r="E20" s="38">
        <v>69.869323787185238</v>
      </c>
      <c r="F20" s="38">
        <v>8.1614831622952195</v>
      </c>
      <c r="G20" s="38">
        <v>1032.3499999999999</v>
      </c>
      <c r="H20" s="38">
        <v>120.59</v>
      </c>
      <c r="I20" s="37" t="s">
        <v>41</v>
      </c>
      <c r="K20" s="34" t="s">
        <v>40</v>
      </c>
      <c r="L20" s="35">
        <v>1</v>
      </c>
    </row>
    <row r="21" spans="2:12" x14ac:dyDescent="0.35">
      <c r="B21" s="27" t="s">
        <v>17</v>
      </c>
      <c r="C21" s="28" t="s">
        <v>1500</v>
      </c>
      <c r="D21" s="29">
        <v>875.54</v>
      </c>
      <c r="E21" s="29">
        <v>53.83</v>
      </c>
      <c r="F21" s="29">
        <v>-1.4009371651443869</v>
      </c>
      <c r="G21" s="29">
        <v>47130.32</v>
      </c>
      <c r="H21" s="29">
        <v>-1226.58</v>
      </c>
      <c r="I21" s="28" t="s">
        <v>38</v>
      </c>
      <c r="K21" s="34" t="s">
        <v>41</v>
      </c>
      <c r="L21" s="35">
        <v>3</v>
      </c>
    </row>
    <row r="22" spans="2:12" x14ac:dyDescent="0.35">
      <c r="B22" s="27" t="s">
        <v>23</v>
      </c>
      <c r="C22" s="28" t="s">
        <v>1502</v>
      </c>
      <c r="D22" s="29">
        <v>774.52260495342023</v>
      </c>
      <c r="E22" s="29">
        <v>16.088661234124125</v>
      </c>
      <c r="F22" s="29">
        <v>2.8917493114785646</v>
      </c>
      <c r="G22" s="29">
        <v>12461.03</v>
      </c>
      <c r="H22" s="29">
        <v>2239.73</v>
      </c>
      <c r="I22" s="28" t="s">
        <v>38</v>
      </c>
      <c r="K22" s="34" t="s">
        <v>1505</v>
      </c>
      <c r="L22" s="35">
        <v>24</v>
      </c>
    </row>
    <row r="23" spans="2:12" x14ac:dyDescent="0.35">
      <c r="B23" s="27" t="s">
        <v>9</v>
      </c>
      <c r="C23" s="28" t="s">
        <v>50</v>
      </c>
      <c r="D23" s="29">
        <v>250.87</v>
      </c>
      <c r="E23" s="29">
        <v>64.319999999999993</v>
      </c>
      <c r="F23" s="29">
        <v>4.2764594748297711</v>
      </c>
      <c r="G23" s="29">
        <v>16135.96</v>
      </c>
      <c r="H23" s="29">
        <v>1072.8399999999999</v>
      </c>
      <c r="I23" s="28" t="s">
        <v>36</v>
      </c>
    </row>
    <row r="24" spans="2:12" x14ac:dyDescent="0.35">
      <c r="B24" s="27" t="s">
        <v>28</v>
      </c>
      <c r="C24" s="28" t="s">
        <v>46</v>
      </c>
      <c r="D24" s="29">
        <v>382.00807630096546</v>
      </c>
      <c r="E24" s="29">
        <v>67.078140307547301</v>
      </c>
      <c r="F24" s="29">
        <v>-1.7077356989012618</v>
      </c>
      <c r="G24" s="29">
        <v>25624.39</v>
      </c>
      <c r="H24" s="29">
        <v>-652.37</v>
      </c>
      <c r="I24" s="28" t="s">
        <v>34</v>
      </c>
    </row>
    <row r="25" spans="2:12" x14ac:dyDescent="0.35">
      <c r="B25" s="27" t="s">
        <v>15</v>
      </c>
      <c r="C25" s="37" t="s">
        <v>53</v>
      </c>
      <c r="D25" s="38">
        <v>2541</v>
      </c>
      <c r="E25" s="38">
        <v>248.45</v>
      </c>
      <c r="F25" s="38">
        <v>0.64774110836213206</v>
      </c>
      <c r="G25" s="38">
        <v>631311.44999999995</v>
      </c>
      <c r="H25" s="38">
        <v>1645.91</v>
      </c>
      <c r="I25" s="37" t="s">
        <v>38</v>
      </c>
    </row>
    <row r="26" spans="2:12" x14ac:dyDescent="0.35">
      <c r="B26" s="27" t="s">
        <v>26</v>
      </c>
      <c r="C26" s="28" t="s">
        <v>1503</v>
      </c>
      <c r="D26" s="29">
        <v>100.6489417132096</v>
      </c>
      <c r="E26" s="29">
        <v>44.94578884943089</v>
      </c>
      <c r="F26" s="29">
        <v>-1.8377401429901603</v>
      </c>
      <c r="G26" s="29">
        <v>4523.75</v>
      </c>
      <c r="H26" s="29">
        <v>-184.97</v>
      </c>
      <c r="I26" s="28" t="s">
        <v>37</v>
      </c>
    </row>
    <row r="27" spans="2:12" x14ac:dyDescent="0.35">
      <c r="B27" s="30" t="s">
        <v>20</v>
      </c>
      <c r="C27" s="31" t="s">
        <v>51</v>
      </c>
      <c r="D27" s="32">
        <v>761.71818317288648</v>
      </c>
      <c r="E27" s="32">
        <v>32.33199461005114</v>
      </c>
      <c r="F27" s="32">
        <v>0</v>
      </c>
      <c r="G27" s="32">
        <v>24627.87</v>
      </c>
      <c r="H27" s="32">
        <v>0</v>
      </c>
      <c r="I27" s="31" t="s">
        <v>36</v>
      </c>
    </row>
  </sheetData>
  <sortState ref="B4:I27">
    <sortCondition ref="I4:I27"/>
    <sortCondition descending="1" ref="G4:G27"/>
  </sortState>
  <conditionalFormatting sqref="B4:I27">
    <cfRule type="expression" dxfId="0" priority="1">
      <formula>MOD(ROW(),2)=0</formula>
    </cfRule>
  </conditionalFormatting>
  <conditionalFormatting sqref="F4:F2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H4:H27">
    <cfRule type="iconSet" priority="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16EE-A71E-4916-8712-90B66F51EC23}">
  <dimension ref="B2:L14"/>
  <sheetViews>
    <sheetView workbookViewId="0">
      <selection activeCell="D8" sqref="D8"/>
    </sheetView>
  </sheetViews>
  <sheetFormatPr defaultRowHeight="14.5" x14ac:dyDescent="0.35"/>
  <cols>
    <col min="1" max="1" width="3.1796875" customWidth="1"/>
    <col min="2" max="2" width="12.7265625" customWidth="1"/>
  </cols>
  <sheetData>
    <row r="2" spans="2:12" x14ac:dyDescent="0.35">
      <c r="B2" t="s">
        <v>58</v>
      </c>
      <c r="C2">
        <v>53.48</v>
      </c>
    </row>
    <row r="5" spans="2:12" x14ac:dyDescent="0.35">
      <c r="D5" t="s">
        <v>59</v>
      </c>
    </row>
    <row r="6" spans="2:12" x14ac:dyDescent="0.35">
      <c r="C6">
        <v>33.69528804149477</v>
      </c>
      <c r="D6">
        <v>0.04</v>
      </c>
      <c r="E6">
        <v>0.05</v>
      </c>
      <c r="F6">
        <v>6.0000000000000005E-2</v>
      </c>
      <c r="G6">
        <v>7.0000000000000007E-2</v>
      </c>
      <c r="H6">
        <v>0.08</v>
      </c>
      <c r="I6">
        <v>0.09</v>
      </c>
      <c r="J6">
        <v>9.9999999999999992E-2</v>
      </c>
      <c r="K6">
        <v>0.10999999999999999</v>
      </c>
      <c r="L6">
        <v>0.11999999999999998</v>
      </c>
    </row>
    <row r="7" spans="2:12" x14ac:dyDescent="0.35">
      <c r="C7">
        <v>1.4999999999999999E-2</v>
      </c>
      <c r="D7" s="2">
        <v>39.714193303420878</v>
      </c>
      <c r="E7" s="2">
        <v>38.065125561617911</v>
      </c>
      <c r="F7" s="2">
        <v>36.505098145852998</v>
      </c>
      <c r="G7" s="2">
        <v>35.028476555022927</v>
      </c>
      <c r="H7" s="2">
        <v>33.630032361941687</v>
      </c>
      <c r="I7" s="2">
        <v>32.304910492777843</v>
      </c>
      <c r="J7" s="2">
        <v>31.04859941462071</v>
      </c>
      <c r="K7" s="2">
        <v>29.856903949086909</v>
      </c>
      <c r="L7" s="2">
        <v>28.725920459486815</v>
      </c>
    </row>
    <row r="8" spans="2:12" x14ac:dyDescent="0.35">
      <c r="C8">
        <v>0.02</v>
      </c>
      <c r="D8" s="2">
        <v>43.335525984643482</v>
      </c>
      <c r="E8" s="2">
        <v>41.517267351189091</v>
      </c>
      <c r="F8" s="2">
        <v>39.797446604075631</v>
      </c>
      <c r="G8" s="2">
        <v>38.169825869081031</v>
      </c>
      <c r="H8" s="2">
        <v>36.628617216292881</v>
      </c>
      <c r="I8" s="2">
        <v>35.168446383489879</v>
      </c>
      <c r="J8" s="2">
        <v>33.784319725059916</v>
      </c>
      <c r="K8" s="2">
        <v>32.471594073478471</v>
      </c>
      <c r="L8" s="2">
        <v>31.225949233229123</v>
      </c>
    </row>
    <row r="9" spans="2:12" x14ac:dyDescent="0.35">
      <c r="C9">
        <v>2.5000000000000001E-2</v>
      </c>
      <c r="D9" s="2">
        <v>47.871615200614421</v>
      </c>
      <c r="E9" s="2">
        <v>45.841427687209283</v>
      </c>
      <c r="F9" s="2">
        <v>43.92144946468003</v>
      </c>
      <c r="G9" s="2">
        <v>42.104686872319725</v>
      </c>
      <c r="H9" s="2">
        <v>40.384651145880404</v>
      </c>
      <c r="I9" s="2">
        <v>38.755317686631052</v>
      </c>
      <c r="J9" s="2">
        <v>37.211088953538088</v>
      </c>
      <c r="K9" s="2">
        <v>35.74676062690159</v>
      </c>
      <c r="L9" s="2">
        <v>34.357490728709983</v>
      </c>
    </row>
    <row r="10" spans="2:12" x14ac:dyDescent="0.35">
      <c r="B10" t="s">
        <v>60</v>
      </c>
      <c r="C10">
        <v>3.0000000000000002E-2</v>
      </c>
      <c r="D10" s="2">
        <v>53.719169978272745</v>
      </c>
      <c r="E10" s="2">
        <v>51.415781106720502</v>
      </c>
      <c r="F10" s="2">
        <v>49.237776256864187</v>
      </c>
      <c r="G10" s="2">
        <v>47.177187469948485</v>
      </c>
      <c r="H10" s="2">
        <v>45.226622523488125</v>
      </c>
      <c r="I10" s="2">
        <v>43.379218458176872</v>
      </c>
      <c r="J10" s="2">
        <v>41.628599240454022</v>
      </c>
      <c r="K10" s="2">
        <v>39.968837159185306</v>
      </c>
      <c r="L10" s="2">
        <v>38.394417597092755</v>
      </c>
    </row>
    <row r="11" spans="2:12" x14ac:dyDescent="0.35">
      <c r="C11">
        <v>3.5000000000000003E-2</v>
      </c>
      <c r="D11" s="2">
        <v>61.543055239789808</v>
      </c>
      <c r="E11" s="2">
        <v>58.874129633532597</v>
      </c>
      <c r="F11" s="2">
        <v>56.350891467635137</v>
      </c>
      <c r="G11" s="2">
        <v>53.964069196384699</v>
      </c>
      <c r="H11" s="2">
        <v>51.705061792273021</v>
      </c>
      <c r="I11" s="2">
        <v>49.565884590050516</v>
      </c>
      <c r="J11" s="2">
        <v>47.53911995219709</v>
      </c>
      <c r="K11" s="2">
        <v>45.617872287533395</v>
      </c>
      <c r="L11" s="2">
        <v>43.795727003895827</v>
      </c>
    </row>
    <row r="12" spans="2:12" x14ac:dyDescent="0.35">
      <c r="C12">
        <v>0.04</v>
      </c>
      <c r="D12" s="2">
        <v>72.548941621171764</v>
      </c>
      <c r="E12" s="2">
        <v>69.365814229495726</v>
      </c>
      <c r="F12" s="2">
        <v>66.356935167238831</v>
      </c>
      <c r="G12" s="2">
        <v>63.511199128419349</v>
      </c>
      <c r="H12" s="2">
        <v>60.818304655334181</v>
      </c>
      <c r="I12" s="2">
        <v>58.268689175114481</v>
      </c>
      <c r="J12" s="2">
        <v>55.853469822358086</v>
      </c>
      <c r="K12" s="2">
        <v>53.564389485688103</v>
      </c>
      <c r="L12" s="2">
        <v>51.393767575165334</v>
      </c>
    </row>
    <row r="13" spans="2:12" x14ac:dyDescent="0.35">
      <c r="C13">
        <v>4.4999999999999998E-2</v>
      </c>
      <c r="D13" s="2">
        <v>89.173533380139034</v>
      </c>
      <c r="E13" s="2">
        <v>85.21369482971609</v>
      </c>
      <c r="F13" s="2">
        <v>81.471246351633482</v>
      </c>
      <c r="G13" s="2">
        <v>77.932312711636641</v>
      </c>
      <c r="H13" s="2">
        <v>74.584023921254001</v>
      </c>
      <c r="I13" s="2">
        <v>71.414433949429565</v>
      </c>
      <c r="J13" s="2">
        <v>68.412446677368408</v>
      </c>
      <c r="K13" s="2">
        <v>65.567748392646635</v>
      </c>
      <c r="L13" s="2">
        <v>62.870746192635458</v>
      </c>
    </row>
    <row r="14" spans="2:12" x14ac:dyDescent="0.35">
      <c r="C14">
        <v>4.9999999999999996E-2</v>
      </c>
      <c r="D14" s="2">
        <v>117.19424533083136</v>
      </c>
      <c r="E14" s="2">
        <v>111.92526187245018</v>
      </c>
      <c r="F14" s="2">
        <v>106.94638379689478</v>
      </c>
      <c r="G14" s="2">
        <v>102.23906716204786</v>
      </c>
      <c r="H14" s="2">
        <v>97.786112726615201</v>
      </c>
      <c r="I14" s="2">
        <v>93.571557146136769</v>
      </c>
      <c r="J14" s="2">
        <v>89.580573868211161</v>
      </c>
      <c r="K14" s="2">
        <v>85.799382783983745</v>
      </c>
      <c r="L14" s="2">
        <v>82.215167792096267</v>
      </c>
    </row>
  </sheetData>
  <conditionalFormatting sqref="D7:L14">
    <cfRule type="colorScale" priority="1">
      <colorScale>
        <cfvo type="min"/>
        <cfvo type="num" val="$C$2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1CDC-A29A-48FD-A16E-5A0C15625217}">
  <dimension ref="B2:N26"/>
  <sheetViews>
    <sheetView workbookViewId="0">
      <selection activeCell="S9" sqref="S9"/>
    </sheetView>
  </sheetViews>
  <sheetFormatPr defaultRowHeight="14.5" x14ac:dyDescent="0.35"/>
  <cols>
    <col min="1" max="1" width="3.1796875" customWidth="1"/>
    <col min="2" max="2" width="9.453125" bestFit="1" customWidth="1"/>
  </cols>
  <sheetData>
    <row r="2" spans="2:14" x14ac:dyDescent="0.35">
      <c r="B2" t="s">
        <v>64</v>
      </c>
      <c r="C2">
        <f>1/12</f>
        <v>8.3333333333333329E-2</v>
      </c>
      <c r="D2">
        <f>2/12</f>
        <v>0.16666666666666666</v>
      </c>
      <c r="E2">
        <f>3/12</f>
        <v>0.25</v>
      </c>
      <c r="F2">
        <v>0.5</v>
      </c>
      <c r="G2">
        <v>1</v>
      </c>
      <c r="H2">
        <v>2</v>
      </c>
      <c r="I2">
        <v>3</v>
      </c>
      <c r="J2">
        <v>5</v>
      </c>
      <c r="K2">
        <v>7</v>
      </c>
      <c r="L2">
        <v>10</v>
      </c>
      <c r="M2">
        <v>20</v>
      </c>
      <c r="N2">
        <v>30</v>
      </c>
    </row>
    <row r="3" spans="2:14" x14ac:dyDescent="0.35">
      <c r="B3" s="15">
        <v>43777</v>
      </c>
      <c r="C3">
        <v>1.56</v>
      </c>
      <c r="D3">
        <v>1.56</v>
      </c>
      <c r="E3">
        <v>1.55</v>
      </c>
      <c r="F3">
        <v>1.58</v>
      </c>
      <c r="G3">
        <v>1.58</v>
      </c>
      <c r="H3">
        <v>1.68</v>
      </c>
      <c r="I3">
        <v>1.7</v>
      </c>
      <c r="J3">
        <v>1.74</v>
      </c>
      <c r="K3">
        <v>1.86</v>
      </c>
      <c r="L3">
        <v>1.94</v>
      </c>
      <c r="M3">
        <v>2.27</v>
      </c>
      <c r="N3">
        <v>2.4300000000000002</v>
      </c>
    </row>
    <row r="24" spans="2:12" x14ac:dyDescent="0.35">
      <c r="C24">
        <v>2009</v>
      </c>
      <c r="D24">
        <v>2010</v>
      </c>
      <c r="E24">
        <v>2011</v>
      </c>
      <c r="F24">
        <v>2012</v>
      </c>
      <c r="G24">
        <v>2013</v>
      </c>
      <c r="H24">
        <v>2014</v>
      </c>
      <c r="I24">
        <v>2015</v>
      </c>
      <c r="J24">
        <v>2016</v>
      </c>
      <c r="K24">
        <v>2017</v>
      </c>
      <c r="L24">
        <v>2018</v>
      </c>
    </row>
    <row r="25" spans="2:12" x14ac:dyDescent="0.35">
      <c r="B25" t="s">
        <v>1488</v>
      </c>
      <c r="C25" s="19">
        <v>7.24</v>
      </c>
      <c r="D25" s="19">
        <v>7.36</v>
      </c>
      <c r="E25" s="19">
        <v>5.26</v>
      </c>
      <c r="F25" s="19">
        <v>6.37</v>
      </c>
      <c r="G25" s="19">
        <v>3.71</v>
      </c>
      <c r="H25" s="19">
        <v>4.93</v>
      </c>
      <c r="I25" s="19">
        <v>5.74</v>
      </c>
      <c r="J25" s="19">
        <v>6.24</v>
      </c>
      <c r="K25" s="19">
        <v>3.91</v>
      </c>
      <c r="L25">
        <v>3.55</v>
      </c>
    </row>
    <row r="26" spans="2:12" x14ac:dyDescent="0.35">
      <c r="B26" t="s">
        <v>1489</v>
      </c>
      <c r="C26" s="20">
        <v>8.1500000000000003E-2</v>
      </c>
      <c r="D26" s="20">
        <v>0.15090000000000001</v>
      </c>
      <c r="E26" s="20">
        <v>0.1512</v>
      </c>
      <c r="F26" s="20">
        <v>0.13769999999999999</v>
      </c>
      <c r="G26" s="20">
        <v>0.1472</v>
      </c>
      <c r="H26" s="20">
        <v>0.15240000000000001</v>
      </c>
      <c r="I26" s="20">
        <v>0.1527</v>
      </c>
      <c r="J26" s="20">
        <v>0.1555</v>
      </c>
      <c r="K26" s="20">
        <v>0.17449999999999999</v>
      </c>
      <c r="L26" s="20">
        <v>0.19739999999999999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C0D9-17E6-44DD-BA3F-C1BAE29B4017}">
  <dimension ref="B3:D36"/>
  <sheetViews>
    <sheetView zoomScaleNormal="100" workbookViewId="0">
      <selection activeCell="E15" sqref="E15"/>
    </sheetView>
  </sheetViews>
  <sheetFormatPr defaultRowHeight="14.5" x14ac:dyDescent="0.35"/>
  <cols>
    <col min="1" max="1" width="3.1796875" customWidth="1"/>
    <col min="2" max="2" width="33.453125" bestFit="1" customWidth="1"/>
    <col min="3" max="3" width="16.453125" bestFit="1" customWidth="1"/>
  </cols>
  <sheetData>
    <row r="3" spans="2:4" x14ac:dyDescent="0.35">
      <c r="B3" t="s">
        <v>4</v>
      </c>
      <c r="C3" s="16">
        <v>76.58</v>
      </c>
    </row>
    <row r="4" spans="2:4" x14ac:dyDescent="0.35">
      <c r="B4" t="s">
        <v>64</v>
      </c>
      <c r="C4" s="15">
        <v>43780</v>
      </c>
    </row>
    <row r="5" spans="2:4" x14ac:dyDescent="0.35">
      <c r="B5" t="s">
        <v>1</v>
      </c>
      <c r="C5" t="s">
        <v>65</v>
      </c>
    </row>
    <row r="6" spans="2:4" x14ac:dyDescent="0.35">
      <c r="B6" t="s">
        <v>66</v>
      </c>
      <c r="C6" t="s">
        <v>67</v>
      </c>
    </row>
    <row r="8" spans="2:4" x14ac:dyDescent="0.35">
      <c r="B8" t="s">
        <v>69</v>
      </c>
    </row>
    <row r="10" spans="2:4" x14ac:dyDescent="0.35">
      <c r="B10" t="s">
        <v>68</v>
      </c>
      <c r="C10" t="str">
        <f>CONCATENATE(C6," (",C5,") is trading at $",C3," as of ",TEXT(C4,"mm/dd/yyyy"),".")</f>
        <v>Beyond Meat (BYND) is trading at $76.58 as of 11/11/2019.</v>
      </c>
    </row>
    <row r="11" spans="2:4" x14ac:dyDescent="0.35">
      <c r="B11" t="s">
        <v>70</v>
      </c>
      <c r="C11" t="str">
        <f>C6&amp;" ("&amp;C5&amp;") is trading at $"&amp;C3&amp;" as of "&amp;TEXT(C4,"mm/dd/yy")&amp;"."</f>
        <v>Beyond Meat (BYND) is trading at $76.58 as of 11/11/19.</v>
      </c>
    </row>
    <row r="13" spans="2:4" ht="15" thickBot="1" x14ac:dyDescent="0.4">
      <c r="C13" s="3" t="s">
        <v>61</v>
      </c>
    </row>
    <row r="14" spans="2:4" x14ac:dyDescent="0.35">
      <c r="B14" s="4">
        <v>2014</v>
      </c>
      <c r="C14" s="5">
        <v>125</v>
      </c>
    </row>
    <row r="15" spans="2:4" x14ac:dyDescent="0.35">
      <c r="B15" s="6">
        <f t="shared" ref="B15:B23" si="0">B14+1</f>
        <v>2015</v>
      </c>
      <c r="C15" s="7">
        <f>C14*1.06</f>
        <v>132.5</v>
      </c>
      <c r="D15" s="8"/>
    </row>
    <row r="16" spans="2:4" x14ac:dyDescent="0.35">
      <c r="B16" s="6">
        <f t="shared" si="0"/>
        <v>2016</v>
      </c>
      <c r="C16" s="7">
        <f>C15*1.07</f>
        <v>141.77500000000001</v>
      </c>
      <c r="D16" s="8"/>
    </row>
    <row r="17" spans="2:4" x14ac:dyDescent="0.35">
      <c r="B17" s="6">
        <f t="shared" si="0"/>
        <v>2017</v>
      </c>
      <c r="C17" s="7">
        <f>C16*1.06</f>
        <v>150.28150000000002</v>
      </c>
      <c r="D17" s="8"/>
    </row>
    <row r="18" spans="2:4" x14ac:dyDescent="0.35">
      <c r="B18" s="6">
        <f t="shared" si="0"/>
        <v>2018</v>
      </c>
      <c r="C18" s="7">
        <f>C17*1.07</f>
        <v>160.80120500000004</v>
      </c>
      <c r="D18" s="8"/>
    </row>
    <row r="19" spans="2:4" x14ac:dyDescent="0.35">
      <c r="B19" s="6">
        <f t="shared" si="0"/>
        <v>2019</v>
      </c>
      <c r="C19" s="7">
        <f>C18*1.06</f>
        <v>170.44927730000006</v>
      </c>
      <c r="D19" s="8"/>
    </row>
    <row r="20" spans="2:4" x14ac:dyDescent="0.35">
      <c r="B20" s="6">
        <f t="shared" si="0"/>
        <v>2020</v>
      </c>
      <c r="C20" s="7">
        <f>C19*1.06</f>
        <v>180.67623393800008</v>
      </c>
      <c r="D20" s="8"/>
    </row>
    <row r="21" spans="2:4" x14ac:dyDescent="0.35">
      <c r="B21" s="6">
        <f t="shared" si="0"/>
        <v>2021</v>
      </c>
      <c r="C21" s="7">
        <f>C20*1.06</f>
        <v>191.51680797428008</v>
      </c>
      <c r="D21" s="8"/>
    </row>
    <row r="22" spans="2:4" x14ac:dyDescent="0.35">
      <c r="B22" s="6">
        <f t="shared" si="0"/>
        <v>2022</v>
      </c>
      <c r="C22" s="7">
        <f>C21*1.06</f>
        <v>203.0078164527369</v>
      </c>
      <c r="D22" s="8"/>
    </row>
    <row r="23" spans="2:4" x14ac:dyDescent="0.35">
      <c r="B23" s="6">
        <f t="shared" si="0"/>
        <v>2023</v>
      </c>
      <c r="C23" s="7">
        <f>C22*1.06</f>
        <v>215.18828543990114</v>
      </c>
      <c r="D23" s="8"/>
    </row>
    <row r="24" spans="2:4" x14ac:dyDescent="0.35">
      <c r="C24" s="9"/>
    </row>
    <row r="25" spans="2:4" x14ac:dyDescent="0.35">
      <c r="B25" t="s">
        <v>62</v>
      </c>
      <c r="C25" s="10">
        <v>2014</v>
      </c>
    </row>
    <row r="26" spans="2:4" x14ac:dyDescent="0.35">
      <c r="B26" t="s">
        <v>63</v>
      </c>
      <c r="C26" s="11">
        <v>2017</v>
      </c>
    </row>
    <row r="28" spans="2:4" x14ac:dyDescent="0.35">
      <c r="B28" t="str">
        <f>"Cumulative EBITDA from "&amp;C25&amp;" to "&amp;C26&amp;":"</f>
        <v>Cumulative EBITDA from 2014 to 2017:</v>
      </c>
      <c r="C28" s="12">
        <f ca="1">SUM(INDIRECT("C"&amp;MATCH(C25,$B$1:$B$23,0)&amp;":C"&amp;MATCH(C26,$B$1:$B$23,0)))</f>
        <v>549.55650000000003</v>
      </c>
    </row>
    <row r="29" spans="2:4" x14ac:dyDescent="0.35">
      <c r="C29" s="13"/>
    </row>
    <row r="30" spans="2:4" x14ac:dyDescent="0.35">
      <c r="C30" s="14"/>
    </row>
    <row r="35" spans="4:4" x14ac:dyDescent="0.35">
      <c r="D35" s="14"/>
    </row>
    <row r="36" spans="4:4" x14ac:dyDescent="0.35">
      <c r="D36" s="14"/>
    </row>
  </sheetData>
  <dataValidations disablePrompts="1" count="1">
    <dataValidation type="list" allowBlank="1" showInputMessage="1" showErrorMessage="1" sqref="D32" xr:uid="{D7EEA0D1-7CAA-4605-A35F-E1ECD19E8B5C}">
      <formula1>$C$42:$C$45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4999-BE0A-4DF1-A914-87669EF30F8C}">
  <dimension ref="A2:H26"/>
  <sheetViews>
    <sheetView workbookViewId="0">
      <selection activeCell="F18" sqref="F18"/>
    </sheetView>
  </sheetViews>
  <sheetFormatPr defaultRowHeight="14.5" x14ac:dyDescent="0.35"/>
  <cols>
    <col min="1" max="1" width="3.1796875" customWidth="1"/>
    <col min="2" max="2" width="24.81640625" bestFit="1" customWidth="1"/>
    <col min="3" max="3" width="19.453125" bestFit="1" customWidth="1"/>
    <col min="4" max="4" width="25.6328125" bestFit="1" customWidth="1"/>
    <col min="7" max="7" width="9.6328125" bestFit="1" customWidth="1"/>
    <col min="8" max="8" width="15.90625" bestFit="1" customWidth="1"/>
  </cols>
  <sheetData>
    <row r="2" spans="1:8" x14ac:dyDescent="0.35">
      <c r="A2" s="17"/>
      <c r="B2" s="18" t="s">
        <v>82</v>
      </c>
    </row>
    <row r="3" spans="1:8" x14ac:dyDescent="0.35">
      <c r="B3" t="s">
        <v>71</v>
      </c>
      <c r="C3">
        <f>LEN(D3)</f>
        <v>21</v>
      </c>
      <c r="D3" t="s">
        <v>83</v>
      </c>
    </row>
    <row r="4" spans="1:8" x14ac:dyDescent="0.35">
      <c r="B4" t="s">
        <v>72</v>
      </c>
      <c r="C4" t="str">
        <f>LEFT(D4,E4)</f>
        <v>The Walt Disney</v>
      </c>
      <c r="D4" t="s">
        <v>83</v>
      </c>
      <c r="E4">
        <v>15</v>
      </c>
    </row>
    <row r="5" spans="1:8" x14ac:dyDescent="0.35">
      <c r="B5" t="s">
        <v>73</v>
      </c>
      <c r="C5" t="str">
        <f>RIGHT(D5,E5)</f>
        <v>Corp.</v>
      </c>
      <c r="D5" t="s">
        <v>83</v>
      </c>
      <c r="E5">
        <v>5</v>
      </c>
    </row>
    <row r="6" spans="1:8" x14ac:dyDescent="0.35">
      <c r="B6" t="s">
        <v>74</v>
      </c>
      <c r="C6" t="str">
        <f>MID(D6,E6,F6)</f>
        <v>Walt Disney</v>
      </c>
      <c r="D6" t="s">
        <v>83</v>
      </c>
      <c r="E6">
        <v>5</v>
      </c>
      <c r="F6">
        <v>11</v>
      </c>
    </row>
    <row r="7" spans="1:8" x14ac:dyDescent="0.35">
      <c r="B7" t="s">
        <v>75</v>
      </c>
      <c r="C7" t="str">
        <f>PROPER(D7)</f>
        <v>The Walt Disney Corp.</v>
      </c>
      <c r="D7" t="s">
        <v>1507</v>
      </c>
    </row>
    <row r="8" spans="1:8" x14ac:dyDescent="0.35">
      <c r="B8" t="s">
        <v>76</v>
      </c>
      <c r="C8" t="str">
        <f>UPPER(D8)</f>
        <v>THE WALT DISNEY CORP.</v>
      </c>
      <c r="D8" t="s">
        <v>84</v>
      </c>
    </row>
    <row r="9" spans="1:8" x14ac:dyDescent="0.35">
      <c r="B9" t="s">
        <v>77</v>
      </c>
      <c r="C9" t="str">
        <f>LOWER(D9)</f>
        <v>the walt disney corp.</v>
      </c>
      <c r="D9" t="s">
        <v>85</v>
      </c>
    </row>
    <row r="10" spans="1:8" x14ac:dyDescent="0.35">
      <c r="B10" t="s">
        <v>78</v>
      </c>
      <c r="C10">
        <f>SEARCH(E10,D10)</f>
        <v>17</v>
      </c>
      <c r="D10" t="s">
        <v>1508</v>
      </c>
      <c r="E10" t="s">
        <v>86</v>
      </c>
    </row>
    <row r="11" spans="1:8" x14ac:dyDescent="0.35">
      <c r="B11" t="s">
        <v>79</v>
      </c>
      <c r="C11">
        <f>FIND(E11,D11)</f>
        <v>17</v>
      </c>
      <c r="D11" t="s">
        <v>1508</v>
      </c>
      <c r="E11" t="s">
        <v>1509</v>
      </c>
    </row>
    <row r="12" spans="1:8" x14ac:dyDescent="0.35">
      <c r="B12" t="s">
        <v>80</v>
      </c>
      <c r="C12" t="str">
        <f>SUBSTITUTE(D12,E12,F12)</f>
        <v>The Walt Disney Co.</v>
      </c>
      <c r="D12" t="s">
        <v>83</v>
      </c>
      <c r="E12" t="s">
        <v>87</v>
      </c>
      <c r="F12" t="s">
        <v>88</v>
      </c>
    </row>
    <row r="13" spans="1:8" x14ac:dyDescent="0.35">
      <c r="B13" t="s">
        <v>81</v>
      </c>
      <c r="C13" t="str">
        <f>REPLACE(D13,E13,F13,G13)</f>
        <v>The Walt Disney Co.</v>
      </c>
      <c r="D13" t="s">
        <v>83</v>
      </c>
      <c r="E13">
        <v>17</v>
      </c>
      <c r="F13">
        <v>5</v>
      </c>
      <c r="G13" t="s">
        <v>88</v>
      </c>
    </row>
    <row r="15" spans="1:8" x14ac:dyDescent="0.35">
      <c r="B15" t="s">
        <v>89</v>
      </c>
    </row>
    <row r="16" spans="1:8" x14ac:dyDescent="0.35">
      <c r="B16" t="s">
        <v>2</v>
      </c>
      <c r="C16" t="s">
        <v>95</v>
      </c>
      <c r="D16" t="s">
        <v>96</v>
      </c>
      <c r="E16" t="s">
        <v>97</v>
      </c>
      <c r="F16" t="s">
        <v>1486</v>
      </c>
      <c r="G16" t="s">
        <v>1487</v>
      </c>
      <c r="H16" t="s">
        <v>90</v>
      </c>
    </row>
    <row r="17" spans="2:8" x14ac:dyDescent="0.35">
      <c r="B17" t="s">
        <v>91</v>
      </c>
      <c r="C17">
        <f>FIND(" ",B17)</f>
        <v>7</v>
      </c>
      <c r="D17" t="str">
        <f>LEFT(B17,C17)</f>
        <v xml:space="preserve">Auston </v>
      </c>
      <c r="E17">
        <f>FIND(" ",B17,C17+1)</f>
        <v>16</v>
      </c>
      <c r="F17">
        <f>IFERROR(FIND(" ",B17,E17+1),0)</f>
        <v>0</v>
      </c>
      <c r="G17" t="str">
        <f>IF(F17=0,MID(B17,E17+1,LEN(B17)-E17),MID(B17,F17+1,LEN(B17)-F17))</f>
        <v>Matthews</v>
      </c>
      <c r="H17" t="str">
        <f>D17&amp;G17</f>
        <v>Auston Matthews</v>
      </c>
    </row>
    <row r="18" spans="2:8" x14ac:dyDescent="0.35">
      <c r="B18" t="s">
        <v>92</v>
      </c>
      <c r="C18">
        <f t="shared" ref="C18:C20" si="0">FIND(" ",B18)</f>
        <v>7</v>
      </c>
      <c r="D18" t="str">
        <f t="shared" ref="D18:D20" si="1">LEFT(B18,C18)</f>
        <v xml:space="preserve">Morgan </v>
      </c>
      <c r="E18">
        <f t="shared" ref="E18:E20" si="2">FIND(" ",B18,C18+1)</f>
        <v>11</v>
      </c>
      <c r="F18">
        <f t="shared" ref="F18:F20" si="3">IFERROR(FIND(" ",B18,E18+1),0)</f>
        <v>15</v>
      </c>
      <c r="G18" t="str">
        <f t="shared" ref="G18:G20" si="4">IF(F18=0,MID(B18,E18+1,LEN(B18)-E18),MID(B18,F18+1,LEN(B18)-F18))</f>
        <v>Reilly</v>
      </c>
      <c r="H18" t="str">
        <f t="shared" ref="H18:H20" si="5">D18&amp;G18</f>
        <v>Morgan Reilly</v>
      </c>
    </row>
    <row r="19" spans="2:8" x14ac:dyDescent="0.35">
      <c r="B19" t="s">
        <v>93</v>
      </c>
      <c r="C19">
        <f t="shared" si="0"/>
        <v>5</v>
      </c>
      <c r="D19" t="str">
        <f t="shared" si="1"/>
        <v xml:space="preserve">Mike </v>
      </c>
      <c r="E19">
        <f t="shared" si="2"/>
        <v>11</v>
      </c>
      <c r="F19">
        <f t="shared" si="3"/>
        <v>0</v>
      </c>
      <c r="G19" t="str">
        <f t="shared" si="4"/>
        <v>Babcock</v>
      </c>
      <c r="H19" t="str">
        <f t="shared" si="5"/>
        <v>Mike Babcock</v>
      </c>
    </row>
    <row r="20" spans="2:8" x14ac:dyDescent="0.35">
      <c r="B20" t="s">
        <v>94</v>
      </c>
      <c r="C20">
        <f t="shared" si="0"/>
        <v>8</v>
      </c>
      <c r="D20" t="str">
        <f t="shared" si="1"/>
        <v xml:space="preserve">William </v>
      </c>
      <c r="E20">
        <f t="shared" si="2"/>
        <v>18</v>
      </c>
      <c r="F20">
        <f t="shared" si="3"/>
        <v>0</v>
      </c>
      <c r="G20" t="str">
        <f t="shared" si="4"/>
        <v>Nylander</v>
      </c>
      <c r="H20" t="str">
        <f t="shared" si="5"/>
        <v>William Nylander</v>
      </c>
    </row>
    <row r="23" spans="2:8" x14ac:dyDescent="0.35">
      <c r="B23" t="s">
        <v>91</v>
      </c>
      <c r="C23" t="str">
        <f>IF(LEN(B23)-LEN(SUBSTITUTE(B23," ",""))=3,SUBSTITUTE(B23," ","",2),B23)</f>
        <v>Auston Rockstar Matthews</v>
      </c>
    </row>
    <row r="24" spans="2:8" x14ac:dyDescent="0.35">
      <c r="B24" t="s">
        <v>92</v>
      </c>
      <c r="C24" t="str">
        <f t="shared" ref="C24:C26" si="6">IF(LEN(B24)-LEN(SUBSTITUTE(B24," ",""))=3,SUBSTITUTE(B24," ","",2),B24)</f>
        <v>Morgan TheMan Reilly</v>
      </c>
    </row>
    <row r="25" spans="2:8" x14ac:dyDescent="0.35">
      <c r="B25" t="s">
        <v>93</v>
      </c>
      <c r="C25" t="str">
        <f t="shared" si="6"/>
        <v>Mike Coach Babcock</v>
      </c>
    </row>
    <row r="26" spans="2:8" x14ac:dyDescent="0.35">
      <c r="B26" t="s">
        <v>94</v>
      </c>
      <c r="C26" t="str">
        <f t="shared" si="6"/>
        <v>William Snipeshow Nylander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9AFB-2C59-429E-86D9-3468C310AC75}">
  <dimension ref="B2:M508"/>
  <sheetViews>
    <sheetView topLeftCell="A13" workbookViewId="0">
      <selection activeCell="M33" sqref="M33"/>
    </sheetView>
  </sheetViews>
  <sheetFormatPr defaultRowHeight="14.5" x14ac:dyDescent="0.35"/>
  <cols>
    <col min="1" max="1" width="3.1796875" customWidth="1"/>
    <col min="7" max="7" width="35.26953125" bestFit="1" customWidth="1"/>
    <col min="8" max="8" width="14.26953125" bestFit="1" customWidth="1"/>
  </cols>
  <sheetData>
    <row r="2" spans="2:12" x14ac:dyDescent="0.35">
      <c r="B2" t="s">
        <v>1469</v>
      </c>
    </row>
    <row r="3" spans="2:12" x14ac:dyDescent="0.35">
      <c r="B3" t="s">
        <v>98</v>
      </c>
      <c r="C3" t="s">
        <v>99</v>
      </c>
      <c r="D3" t="s">
        <v>100</v>
      </c>
      <c r="E3" t="s">
        <v>1470</v>
      </c>
      <c r="F3" t="s">
        <v>101</v>
      </c>
      <c r="G3" t="s">
        <v>102</v>
      </c>
      <c r="H3" t="s">
        <v>103</v>
      </c>
      <c r="I3" t="s">
        <v>104</v>
      </c>
      <c r="J3" t="s">
        <v>105</v>
      </c>
    </row>
    <row r="4" spans="2:12" x14ac:dyDescent="0.35">
      <c r="B4" t="s">
        <v>106</v>
      </c>
      <c r="C4" t="s">
        <v>107</v>
      </c>
      <c r="D4" t="s">
        <v>108</v>
      </c>
      <c r="E4" t="s">
        <v>38</v>
      </c>
      <c r="F4" t="s">
        <v>109</v>
      </c>
      <c r="G4" t="s">
        <v>110</v>
      </c>
      <c r="I4">
        <v>66740</v>
      </c>
      <c r="J4">
        <v>1902</v>
      </c>
      <c r="K4" t="s">
        <v>1510</v>
      </c>
      <c r="L4" t="s">
        <v>1511</v>
      </c>
    </row>
    <row r="5" spans="2:12" x14ac:dyDescent="0.35">
      <c r="B5" t="s">
        <v>111</v>
      </c>
      <c r="C5" t="s">
        <v>112</v>
      </c>
      <c r="D5" t="s">
        <v>108</v>
      </c>
      <c r="E5" t="s">
        <v>37</v>
      </c>
      <c r="F5" t="s">
        <v>113</v>
      </c>
      <c r="G5" t="s">
        <v>114</v>
      </c>
      <c r="H5" s="15">
        <v>23467</v>
      </c>
      <c r="I5">
        <v>1800</v>
      </c>
      <c r="J5">
        <v>1888</v>
      </c>
      <c r="K5" t="s">
        <v>1512</v>
      </c>
      <c r="L5" t="s">
        <v>1513</v>
      </c>
    </row>
    <row r="6" spans="2:12" x14ac:dyDescent="0.35">
      <c r="B6" t="s">
        <v>115</v>
      </c>
      <c r="C6" t="s">
        <v>116</v>
      </c>
      <c r="D6" t="s">
        <v>108</v>
      </c>
      <c r="E6" t="s">
        <v>37</v>
      </c>
      <c r="F6" t="s">
        <v>117</v>
      </c>
      <c r="G6" t="s">
        <v>114</v>
      </c>
      <c r="H6" s="15">
        <v>41274</v>
      </c>
      <c r="I6">
        <v>1551152</v>
      </c>
      <c r="J6" t="s">
        <v>118</v>
      </c>
      <c r="K6" t="s">
        <v>1512</v>
      </c>
      <c r="L6" t="s">
        <v>1513</v>
      </c>
    </row>
    <row r="7" spans="2:12" x14ac:dyDescent="0.35">
      <c r="B7" t="s">
        <v>119</v>
      </c>
      <c r="C7" t="s">
        <v>120</v>
      </c>
      <c r="D7" t="s">
        <v>108</v>
      </c>
      <c r="E7" t="s">
        <v>37</v>
      </c>
      <c r="F7" t="s">
        <v>113</v>
      </c>
      <c r="G7" t="s">
        <v>121</v>
      </c>
      <c r="H7" s="15">
        <v>43251</v>
      </c>
      <c r="I7">
        <v>815094</v>
      </c>
      <c r="J7">
        <v>1981</v>
      </c>
      <c r="K7" t="s">
        <v>1514</v>
      </c>
      <c r="L7" t="s">
        <v>1515</v>
      </c>
    </row>
    <row r="8" spans="2:12" x14ac:dyDescent="0.35">
      <c r="B8" t="s">
        <v>122</v>
      </c>
      <c r="C8" t="s">
        <v>123</v>
      </c>
      <c r="D8" t="s">
        <v>108</v>
      </c>
      <c r="E8" t="s">
        <v>39</v>
      </c>
      <c r="F8" t="s">
        <v>124</v>
      </c>
      <c r="G8" t="s">
        <v>125</v>
      </c>
      <c r="H8" s="15">
        <v>40730</v>
      </c>
      <c r="I8">
        <v>1467373</v>
      </c>
      <c r="J8">
        <v>1989</v>
      </c>
      <c r="K8" t="s">
        <v>1516</v>
      </c>
      <c r="L8" t="s">
        <v>1517</v>
      </c>
    </row>
    <row r="9" spans="2:12" x14ac:dyDescent="0.35">
      <c r="B9" t="s">
        <v>126</v>
      </c>
      <c r="C9" t="s">
        <v>127</v>
      </c>
      <c r="D9" t="s">
        <v>108</v>
      </c>
      <c r="E9" t="s">
        <v>128</v>
      </c>
      <c r="F9" t="s">
        <v>129</v>
      </c>
      <c r="G9" t="s">
        <v>130</v>
      </c>
      <c r="H9" s="15">
        <v>42247</v>
      </c>
      <c r="I9">
        <v>718877</v>
      </c>
      <c r="J9">
        <v>2008</v>
      </c>
      <c r="K9" t="s">
        <v>1518</v>
      </c>
      <c r="L9" t="s">
        <v>1519</v>
      </c>
    </row>
    <row r="10" spans="2:12" x14ac:dyDescent="0.35">
      <c r="B10" t="s">
        <v>131</v>
      </c>
      <c r="C10" t="s">
        <v>132</v>
      </c>
      <c r="D10" t="s">
        <v>108</v>
      </c>
      <c r="E10" t="s">
        <v>39</v>
      </c>
      <c r="F10" t="s">
        <v>133</v>
      </c>
      <c r="G10" t="s">
        <v>134</v>
      </c>
      <c r="H10" s="15">
        <v>35555</v>
      </c>
      <c r="I10">
        <v>796343</v>
      </c>
      <c r="J10">
        <v>1982</v>
      </c>
      <c r="K10" t="s">
        <v>1520</v>
      </c>
      <c r="L10" t="s">
        <v>1519</v>
      </c>
    </row>
    <row r="11" spans="2:12" x14ac:dyDescent="0.35">
      <c r="B11" t="s">
        <v>135</v>
      </c>
      <c r="C11" t="s">
        <v>136</v>
      </c>
      <c r="D11" t="s">
        <v>108</v>
      </c>
      <c r="E11" t="s">
        <v>39</v>
      </c>
      <c r="F11" t="s">
        <v>137</v>
      </c>
      <c r="G11" t="s">
        <v>138</v>
      </c>
      <c r="H11" s="15">
        <v>42814</v>
      </c>
      <c r="I11">
        <v>2488</v>
      </c>
      <c r="J11">
        <v>1969</v>
      </c>
      <c r="K11" t="s">
        <v>1521</v>
      </c>
      <c r="L11" t="s">
        <v>1519</v>
      </c>
    </row>
    <row r="12" spans="2:12" x14ac:dyDescent="0.35">
      <c r="B12" t="s">
        <v>139</v>
      </c>
      <c r="C12" t="s">
        <v>140</v>
      </c>
      <c r="D12" t="s">
        <v>108</v>
      </c>
      <c r="E12" t="s">
        <v>33</v>
      </c>
      <c r="F12" t="s">
        <v>141</v>
      </c>
      <c r="G12" t="s">
        <v>142</v>
      </c>
      <c r="H12" s="15">
        <v>42194</v>
      </c>
      <c r="I12">
        <v>1158449</v>
      </c>
      <c r="J12">
        <v>1932</v>
      </c>
      <c r="K12" t="s">
        <v>1522</v>
      </c>
      <c r="L12" t="s">
        <v>1523</v>
      </c>
    </row>
    <row r="13" spans="2:12" x14ac:dyDescent="0.35">
      <c r="B13" t="s">
        <v>143</v>
      </c>
      <c r="C13" t="s">
        <v>144</v>
      </c>
      <c r="D13" t="s">
        <v>108</v>
      </c>
      <c r="E13" t="s">
        <v>41</v>
      </c>
      <c r="F13" t="s">
        <v>145</v>
      </c>
      <c r="G13" t="s">
        <v>146</v>
      </c>
      <c r="H13" s="15">
        <v>36070</v>
      </c>
      <c r="I13">
        <v>874761</v>
      </c>
      <c r="J13">
        <v>1981</v>
      </c>
      <c r="K13" t="s">
        <v>1524</v>
      </c>
      <c r="L13" t="s">
        <v>1525</v>
      </c>
    </row>
    <row r="14" spans="2:12" x14ac:dyDescent="0.35">
      <c r="B14" t="s">
        <v>147</v>
      </c>
      <c r="C14" t="s">
        <v>148</v>
      </c>
      <c r="D14" t="s">
        <v>108</v>
      </c>
      <c r="E14" t="s">
        <v>36</v>
      </c>
      <c r="F14" t="s">
        <v>149</v>
      </c>
      <c r="G14" t="s">
        <v>150</v>
      </c>
      <c r="H14" s="15">
        <v>41821</v>
      </c>
      <c r="I14">
        <v>1004434</v>
      </c>
      <c r="J14">
        <v>1993</v>
      </c>
      <c r="K14" t="s">
        <v>1526</v>
      </c>
      <c r="L14" t="s">
        <v>1527</v>
      </c>
    </row>
    <row r="15" spans="2:12" x14ac:dyDescent="0.35">
      <c r="B15" t="s">
        <v>151</v>
      </c>
      <c r="C15" t="s">
        <v>152</v>
      </c>
      <c r="D15" t="s">
        <v>108</v>
      </c>
      <c r="E15" t="s">
        <v>36</v>
      </c>
      <c r="F15" t="s">
        <v>153</v>
      </c>
      <c r="G15" t="s">
        <v>154</v>
      </c>
      <c r="H15" s="15">
        <v>36308</v>
      </c>
      <c r="I15">
        <v>4977</v>
      </c>
      <c r="J15">
        <v>1955</v>
      </c>
      <c r="K15" t="s">
        <v>1528</v>
      </c>
      <c r="L15" t="s">
        <v>1529</v>
      </c>
    </row>
    <row r="16" spans="2:12" x14ac:dyDescent="0.35">
      <c r="B16" t="s">
        <v>155</v>
      </c>
      <c r="C16" t="s">
        <v>156</v>
      </c>
      <c r="D16" t="s">
        <v>108</v>
      </c>
      <c r="E16" t="s">
        <v>37</v>
      </c>
      <c r="F16" t="s">
        <v>113</v>
      </c>
      <c r="G16" t="s">
        <v>157</v>
      </c>
      <c r="H16" s="15">
        <v>36682</v>
      </c>
      <c r="I16">
        <v>1090872</v>
      </c>
      <c r="J16">
        <v>1999</v>
      </c>
      <c r="K16" t="s">
        <v>1530</v>
      </c>
      <c r="L16" t="s">
        <v>1519</v>
      </c>
    </row>
    <row r="17" spans="2:12" x14ac:dyDescent="0.35">
      <c r="B17" t="s">
        <v>158</v>
      </c>
      <c r="C17" t="s">
        <v>159</v>
      </c>
      <c r="D17" t="s">
        <v>108</v>
      </c>
      <c r="E17" t="s">
        <v>40</v>
      </c>
      <c r="F17" t="s">
        <v>160</v>
      </c>
      <c r="G17" t="s">
        <v>161</v>
      </c>
      <c r="H17" s="15">
        <v>31167</v>
      </c>
      <c r="I17">
        <v>2969</v>
      </c>
      <c r="J17">
        <v>1940</v>
      </c>
      <c r="K17" t="s">
        <v>1531</v>
      </c>
      <c r="L17" t="s">
        <v>1532</v>
      </c>
    </row>
    <row r="18" spans="2:12" x14ac:dyDescent="0.35">
      <c r="B18" t="s">
        <v>162</v>
      </c>
      <c r="C18" t="s">
        <v>163</v>
      </c>
      <c r="D18" t="s">
        <v>108</v>
      </c>
      <c r="E18" t="s">
        <v>39</v>
      </c>
      <c r="F18" t="s">
        <v>164</v>
      </c>
      <c r="G18" t="s">
        <v>165</v>
      </c>
      <c r="H18" s="15">
        <v>39275</v>
      </c>
      <c r="I18">
        <v>1086222</v>
      </c>
      <c r="J18">
        <v>1998</v>
      </c>
      <c r="K18" t="s">
        <v>1533</v>
      </c>
      <c r="L18" t="s">
        <v>1515</v>
      </c>
    </row>
    <row r="19" spans="2:12" x14ac:dyDescent="0.35">
      <c r="B19" t="s">
        <v>166</v>
      </c>
      <c r="C19" t="s">
        <v>167</v>
      </c>
      <c r="D19" t="s">
        <v>108</v>
      </c>
      <c r="E19" t="s">
        <v>38</v>
      </c>
      <c r="F19" t="s">
        <v>168</v>
      </c>
      <c r="G19" t="s">
        <v>169</v>
      </c>
      <c r="H19" s="15">
        <v>42503</v>
      </c>
      <c r="I19">
        <v>766421</v>
      </c>
      <c r="J19">
        <v>1985</v>
      </c>
      <c r="K19" t="s">
        <v>1534</v>
      </c>
      <c r="L19" t="s">
        <v>1535</v>
      </c>
    </row>
    <row r="20" spans="2:12" x14ac:dyDescent="0.35">
      <c r="B20" t="s">
        <v>170</v>
      </c>
      <c r="C20" t="s">
        <v>171</v>
      </c>
      <c r="D20" t="s">
        <v>108</v>
      </c>
      <c r="E20" t="s">
        <v>40</v>
      </c>
      <c r="F20" t="s">
        <v>172</v>
      </c>
      <c r="G20" t="s">
        <v>173</v>
      </c>
      <c r="H20" s="15">
        <v>42552</v>
      </c>
      <c r="I20">
        <v>915913</v>
      </c>
      <c r="J20">
        <v>1994</v>
      </c>
      <c r="K20" t="s">
        <v>1536</v>
      </c>
      <c r="L20" t="s">
        <v>1523</v>
      </c>
    </row>
    <row r="21" spans="2:12" x14ac:dyDescent="0.35">
      <c r="B21" t="s">
        <v>174</v>
      </c>
      <c r="C21" t="s">
        <v>175</v>
      </c>
      <c r="D21" t="s">
        <v>108</v>
      </c>
      <c r="E21" t="s">
        <v>176</v>
      </c>
      <c r="F21" t="s">
        <v>177</v>
      </c>
      <c r="G21" t="s">
        <v>178</v>
      </c>
      <c r="H21" s="15">
        <v>42814</v>
      </c>
      <c r="I21">
        <v>1035443</v>
      </c>
      <c r="J21">
        <v>1994</v>
      </c>
      <c r="K21" t="s">
        <v>1537</v>
      </c>
      <c r="L21" t="s">
        <v>1519</v>
      </c>
    </row>
    <row r="22" spans="2:12" x14ac:dyDescent="0.35">
      <c r="B22" t="s">
        <v>179</v>
      </c>
      <c r="C22" t="s">
        <v>180</v>
      </c>
      <c r="D22" t="s">
        <v>108</v>
      </c>
      <c r="E22" t="s">
        <v>37</v>
      </c>
      <c r="F22" t="s">
        <v>181</v>
      </c>
      <c r="G22" t="s">
        <v>182</v>
      </c>
      <c r="H22" s="15">
        <v>41054</v>
      </c>
      <c r="I22">
        <v>899866</v>
      </c>
      <c r="J22">
        <v>1992</v>
      </c>
      <c r="K22" t="s">
        <v>1538</v>
      </c>
      <c r="L22" t="s">
        <v>1515</v>
      </c>
    </row>
    <row r="23" spans="2:12" x14ac:dyDescent="0.35">
      <c r="B23" t="s">
        <v>183</v>
      </c>
      <c r="C23" t="s">
        <v>184</v>
      </c>
      <c r="D23" t="s">
        <v>108</v>
      </c>
      <c r="E23" t="s">
        <v>37</v>
      </c>
      <c r="F23" t="s">
        <v>185</v>
      </c>
      <c r="G23" t="s">
        <v>134</v>
      </c>
      <c r="H23" s="15">
        <v>42905</v>
      </c>
      <c r="I23">
        <v>1097149</v>
      </c>
      <c r="J23">
        <v>1997</v>
      </c>
      <c r="K23" t="s">
        <v>1520</v>
      </c>
      <c r="L23" t="s">
        <v>1519</v>
      </c>
    </row>
    <row r="24" spans="2:12" x14ac:dyDescent="0.35">
      <c r="B24" t="s">
        <v>186</v>
      </c>
      <c r="C24" t="s">
        <v>187</v>
      </c>
      <c r="D24" t="s">
        <v>108</v>
      </c>
      <c r="E24" t="s">
        <v>38</v>
      </c>
      <c r="F24" t="s">
        <v>188</v>
      </c>
      <c r="G24" t="s">
        <v>125</v>
      </c>
      <c r="H24" s="15">
        <v>41610</v>
      </c>
      <c r="I24">
        <v>1579241</v>
      </c>
      <c r="J24">
        <v>1908</v>
      </c>
      <c r="K24" t="s">
        <v>1516</v>
      </c>
      <c r="L24" t="s">
        <v>1517</v>
      </c>
    </row>
    <row r="25" spans="2:12" x14ac:dyDescent="0.35">
      <c r="B25" t="s">
        <v>189</v>
      </c>
      <c r="C25" t="s">
        <v>190</v>
      </c>
      <c r="D25" t="s">
        <v>108</v>
      </c>
      <c r="E25" t="s">
        <v>37</v>
      </c>
      <c r="F25" t="s">
        <v>117</v>
      </c>
      <c r="G25" t="s">
        <v>125</v>
      </c>
      <c r="H25" s="15">
        <v>36262</v>
      </c>
      <c r="I25">
        <v>1578845</v>
      </c>
      <c r="J25">
        <v>1983</v>
      </c>
      <c r="K25" t="s">
        <v>1516</v>
      </c>
      <c r="L25" t="s">
        <v>1517</v>
      </c>
    </row>
    <row r="26" spans="2:12" x14ac:dyDescent="0.35">
      <c r="B26" t="s">
        <v>191</v>
      </c>
      <c r="C26" t="s">
        <v>192</v>
      </c>
      <c r="D26" t="s">
        <v>108</v>
      </c>
      <c r="E26" t="s">
        <v>39</v>
      </c>
      <c r="F26" t="s">
        <v>193</v>
      </c>
      <c r="G26" t="s">
        <v>194</v>
      </c>
      <c r="H26" s="15">
        <v>41631</v>
      </c>
      <c r="I26">
        <v>1101215</v>
      </c>
      <c r="J26">
        <v>1996</v>
      </c>
      <c r="K26" t="s">
        <v>1539</v>
      </c>
      <c r="L26" t="s">
        <v>1540</v>
      </c>
    </row>
    <row r="27" spans="2:12" x14ac:dyDescent="0.35">
      <c r="B27" t="s">
        <v>195</v>
      </c>
      <c r="C27" t="s">
        <v>196</v>
      </c>
      <c r="D27" t="s">
        <v>108</v>
      </c>
      <c r="E27" t="s">
        <v>41</v>
      </c>
      <c r="F27" t="s">
        <v>197</v>
      </c>
      <c r="G27" t="s">
        <v>198</v>
      </c>
      <c r="H27" s="15">
        <v>42552</v>
      </c>
      <c r="I27">
        <v>352541</v>
      </c>
      <c r="J27">
        <v>1917</v>
      </c>
      <c r="K27" t="s">
        <v>1541</v>
      </c>
      <c r="L27" t="s">
        <v>1542</v>
      </c>
    </row>
    <row r="28" spans="2:12" x14ac:dyDescent="0.35">
      <c r="B28" t="s">
        <v>199</v>
      </c>
      <c r="C28" t="s">
        <v>200</v>
      </c>
      <c r="D28" t="s">
        <v>108</v>
      </c>
      <c r="E28" t="s">
        <v>36</v>
      </c>
      <c r="F28" t="s">
        <v>201</v>
      </c>
      <c r="G28" t="s">
        <v>202</v>
      </c>
      <c r="H28" s="15">
        <v>34893</v>
      </c>
      <c r="I28">
        <v>899051</v>
      </c>
      <c r="J28">
        <v>1931</v>
      </c>
      <c r="K28" t="s">
        <v>1543</v>
      </c>
      <c r="L28" t="s">
        <v>1513</v>
      </c>
    </row>
    <row r="29" spans="2:12" x14ac:dyDescent="0.35">
      <c r="B29" t="s">
        <v>203</v>
      </c>
      <c r="C29" t="s">
        <v>204</v>
      </c>
      <c r="D29" t="s">
        <v>108</v>
      </c>
      <c r="E29" t="s">
        <v>128</v>
      </c>
      <c r="F29" t="s">
        <v>205</v>
      </c>
      <c r="G29" t="s">
        <v>206</v>
      </c>
      <c r="H29" s="15">
        <v>41732</v>
      </c>
      <c r="I29">
        <v>1652044</v>
      </c>
      <c r="J29">
        <v>1998</v>
      </c>
      <c r="K29" t="s">
        <v>1544</v>
      </c>
      <c r="L29" t="s">
        <v>1519</v>
      </c>
    </row>
    <row r="30" spans="2:12" x14ac:dyDescent="0.35">
      <c r="B30" t="s">
        <v>207</v>
      </c>
      <c r="C30" t="s">
        <v>208</v>
      </c>
      <c r="D30" t="s">
        <v>108</v>
      </c>
      <c r="E30" t="s">
        <v>128</v>
      </c>
      <c r="F30" t="s">
        <v>205</v>
      </c>
      <c r="G30" t="s">
        <v>206</v>
      </c>
      <c r="H30" s="15">
        <v>38810</v>
      </c>
      <c r="I30">
        <v>1652044</v>
      </c>
      <c r="J30">
        <v>1998</v>
      </c>
      <c r="K30" t="s">
        <v>1544</v>
      </c>
      <c r="L30" t="s">
        <v>1519</v>
      </c>
    </row>
    <row r="31" spans="2:12" x14ac:dyDescent="0.35">
      <c r="B31" t="s">
        <v>209</v>
      </c>
      <c r="C31" t="s">
        <v>210</v>
      </c>
      <c r="D31" t="s">
        <v>108</v>
      </c>
      <c r="E31" t="s">
        <v>34</v>
      </c>
      <c r="F31" t="s">
        <v>211</v>
      </c>
      <c r="G31" t="s">
        <v>212</v>
      </c>
      <c r="I31">
        <v>764180</v>
      </c>
      <c r="J31">
        <v>1985</v>
      </c>
      <c r="K31" t="s">
        <v>1545</v>
      </c>
      <c r="L31" t="s">
        <v>1525</v>
      </c>
    </row>
    <row r="32" spans="2:12" x14ac:dyDescent="0.35">
      <c r="B32" t="s">
        <v>213</v>
      </c>
      <c r="C32" t="s">
        <v>214</v>
      </c>
      <c r="D32" t="s">
        <v>108</v>
      </c>
      <c r="E32" t="s">
        <v>33</v>
      </c>
      <c r="F32" t="s">
        <v>215</v>
      </c>
      <c r="G32" t="s">
        <v>169</v>
      </c>
      <c r="H32" s="15">
        <v>38674</v>
      </c>
      <c r="I32">
        <v>1018724</v>
      </c>
      <c r="J32">
        <v>1994</v>
      </c>
      <c r="K32" t="s">
        <v>1534</v>
      </c>
      <c r="L32" t="s">
        <v>1535</v>
      </c>
    </row>
    <row r="33" spans="2:13" x14ac:dyDescent="0.35">
      <c r="B33" t="s">
        <v>216</v>
      </c>
      <c r="C33" t="s">
        <v>217</v>
      </c>
      <c r="D33" t="s">
        <v>108</v>
      </c>
      <c r="E33" t="s">
        <v>40</v>
      </c>
      <c r="F33" t="s">
        <v>218</v>
      </c>
      <c r="G33" t="s">
        <v>1471</v>
      </c>
      <c r="H33" s="15">
        <v>43623</v>
      </c>
      <c r="I33">
        <v>1748790</v>
      </c>
      <c r="K33" t="s">
        <v>1546</v>
      </c>
      <c r="L33" t="s">
        <v>1547</v>
      </c>
      <c r="M33" t="s">
        <v>1548</v>
      </c>
    </row>
    <row r="34" spans="2:13" x14ac:dyDescent="0.35">
      <c r="B34" t="s">
        <v>18</v>
      </c>
      <c r="C34" t="s">
        <v>56</v>
      </c>
      <c r="D34" t="s">
        <v>108</v>
      </c>
      <c r="E34" t="s">
        <v>41</v>
      </c>
      <c r="F34" t="s">
        <v>219</v>
      </c>
      <c r="G34" t="s">
        <v>220</v>
      </c>
      <c r="H34" s="15">
        <v>33500</v>
      </c>
      <c r="I34">
        <v>1002910</v>
      </c>
      <c r="J34">
        <v>1902</v>
      </c>
      <c r="K34" t="s">
        <v>1549</v>
      </c>
      <c r="L34" t="s">
        <v>1550</v>
      </c>
    </row>
    <row r="35" spans="2:13" x14ac:dyDescent="0.35">
      <c r="B35" t="s">
        <v>221</v>
      </c>
      <c r="C35" t="s">
        <v>222</v>
      </c>
      <c r="D35" t="s">
        <v>108</v>
      </c>
      <c r="E35" t="s">
        <v>38</v>
      </c>
      <c r="F35" t="s">
        <v>168</v>
      </c>
      <c r="G35" t="s">
        <v>223</v>
      </c>
      <c r="H35" s="15">
        <v>42086</v>
      </c>
      <c r="I35">
        <v>6201</v>
      </c>
      <c r="J35">
        <v>1934</v>
      </c>
      <c r="K35" t="s">
        <v>1551</v>
      </c>
      <c r="L35" t="s">
        <v>1540</v>
      </c>
    </row>
    <row r="36" spans="2:13" x14ac:dyDescent="0.35">
      <c r="B36" t="s">
        <v>224</v>
      </c>
      <c r="C36" t="s">
        <v>225</v>
      </c>
      <c r="D36" t="s">
        <v>108</v>
      </c>
      <c r="E36" t="s">
        <v>41</v>
      </c>
      <c r="F36" t="s">
        <v>197</v>
      </c>
      <c r="G36" t="s">
        <v>226</v>
      </c>
      <c r="I36">
        <v>4904</v>
      </c>
      <c r="J36">
        <v>1906</v>
      </c>
      <c r="K36" t="s">
        <v>1528</v>
      </c>
      <c r="L36" t="s">
        <v>1552</v>
      </c>
    </row>
    <row r="37" spans="2:13" x14ac:dyDescent="0.35">
      <c r="B37" t="s">
        <v>227</v>
      </c>
      <c r="C37" t="s">
        <v>228</v>
      </c>
      <c r="D37" t="s">
        <v>108</v>
      </c>
      <c r="E37" t="s">
        <v>36</v>
      </c>
      <c r="F37" t="s">
        <v>229</v>
      </c>
      <c r="G37" t="s">
        <v>230</v>
      </c>
      <c r="H37" s="15">
        <v>27941</v>
      </c>
      <c r="I37">
        <v>4962</v>
      </c>
      <c r="J37">
        <v>1850</v>
      </c>
      <c r="K37" t="s">
        <v>1553</v>
      </c>
      <c r="L37" t="s">
        <v>1554</v>
      </c>
    </row>
    <row r="38" spans="2:13" x14ac:dyDescent="0.35">
      <c r="B38" t="s">
        <v>231</v>
      </c>
      <c r="C38" t="s">
        <v>232</v>
      </c>
      <c r="D38" t="s">
        <v>108</v>
      </c>
      <c r="E38" t="s">
        <v>36</v>
      </c>
      <c r="F38" t="s">
        <v>201</v>
      </c>
      <c r="G38" t="s">
        <v>230</v>
      </c>
      <c r="H38" s="15">
        <v>29311</v>
      </c>
      <c r="I38">
        <v>5272</v>
      </c>
      <c r="J38">
        <v>1919</v>
      </c>
      <c r="K38" t="s">
        <v>1553</v>
      </c>
      <c r="L38" t="s">
        <v>1554</v>
      </c>
    </row>
    <row r="39" spans="2:13" x14ac:dyDescent="0.35">
      <c r="B39" t="s">
        <v>233</v>
      </c>
      <c r="C39" t="s">
        <v>234</v>
      </c>
      <c r="D39" t="s">
        <v>108</v>
      </c>
      <c r="E39" t="s">
        <v>176</v>
      </c>
      <c r="F39" t="s">
        <v>235</v>
      </c>
      <c r="G39" t="s">
        <v>182</v>
      </c>
      <c r="H39" s="15">
        <v>39405</v>
      </c>
      <c r="I39">
        <v>1053507</v>
      </c>
      <c r="J39">
        <v>1995</v>
      </c>
      <c r="K39" t="s">
        <v>1538</v>
      </c>
      <c r="L39" t="s">
        <v>1515</v>
      </c>
    </row>
    <row r="40" spans="2:13" x14ac:dyDescent="0.35">
      <c r="B40" t="s">
        <v>236</v>
      </c>
      <c r="C40" t="s">
        <v>237</v>
      </c>
      <c r="D40" t="s">
        <v>108</v>
      </c>
      <c r="E40" t="s">
        <v>41</v>
      </c>
      <c r="F40" t="s">
        <v>238</v>
      </c>
      <c r="G40" t="s">
        <v>239</v>
      </c>
      <c r="H40" s="15">
        <v>42433</v>
      </c>
      <c r="I40">
        <v>1410636</v>
      </c>
      <c r="J40">
        <v>1886</v>
      </c>
      <c r="K40" t="s">
        <v>1555</v>
      </c>
      <c r="L40" t="s">
        <v>1556</v>
      </c>
    </row>
    <row r="41" spans="2:13" x14ac:dyDescent="0.35">
      <c r="B41" t="s">
        <v>240</v>
      </c>
      <c r="C41" t="s">
        <v>241</v>
      </c>
      <c r="D41" t="s">
        <v>108</v>
      </c>
      <c r="E41" t="s">
        <v>36</v>
      </c>
      <c r="F41" t="s">
        <v>149</v>
      </c>
      <c r="G41" t="s">
        <v>242</v>
      </c>
      <c r="H41" s="15">
        <v>38628</v>
      </c>
      <c r="I41">
        <v>820027</v>
      </c>
      <c r="J41">
        <v>1894</v>
      </c>
      <c r="K41" t="s">
        <v>1557</v>
      </c>
      <c r="L41" t="s">
        <v>1511</v>
      </c>
    </row>
    <row r="42" spans="2:13" x14ac:dyDescent="0.35">
      <c r="B42" t="s">
        <v>243</v>
      </c>
      <c r="C42" t="s">
        <v>244</v>
      </c>
      <c r="D42" t="s">
        <v>108</v>
      </c>
      <c r="E42" t="s">
        <v>37</v>
      </c>
      <c r="F42" t="s">
        <v>245</v>
      </c>
      <c r="G42" t="s">
        <v>246</v>
      </c>
      <c r="H42" s="15">
        <v>37133</v>
      </c>
      <c r="I42">
        <v>1140859</v>
      </c>
      <c r="J42">
        <v>1985</v>
      </c>
      <c r="K42" t="s">
        <v>1558</v>
      </c>
      <c r="L42" t="s">
        <v>1532</v>
      </c>
    </row>
    <row r="43" spans="2:13" x14ac:dyDescent="0.35">
      <c r="B43" t="s">
        <v>247</v>
      </c>
      <c r="C43" t="s">
        <v>248</v>
      </c>
      <c r="D43" t="s">
        <v>108</v>
      </c>
      <c r="E43" t="s">
        <v>38</v>
      </c>
      <c r="F43" t="s">
        <v>249</v>
      </c>
      <c r="G43" t="s">
        <v>250</v>
      </c>
      <c r="H43" s="15">
        <v>41540</v>
      </c>
      <c r="I43">
        <v>1037868</v>
      </c>
      <c r="J43">
        <v>1930</v>
      </c>
      <c r="K43" t="s">
        <v>1559</v>
      </c>
      <c r="L43" t="s">
        <v>1532</v>
      </c>
    </row>
    <row r="44" spans="2:13" x14ac:dyDescent="0.35">
      <c r="B44" t="s">
        <v>251</v>
      </c>
      <c r="C44" t="s">
        <v>252</v>
      </c>
      <c r="D44" t="s">
        <v>108</v>
      </c>
      <c r="E44" t="s">
        <v>37</v>
      </c>
      <c r="F44" t="s">
        <v>181</v>
      </c>
      <c r="G44" t="s">
        <v>253</v>
      </c>
      <c r="H44" s="15">
        <v>33605</v>
      </c>
      <c r="I44">
        <v>318154</v>
      </c>
      <c r="J44">
        <v>1980</v>
      </c>
      <c r="K44" t="s">
        <v>1560</v>
      </c>
      <c r="L44" t="s">
        <v>1519</v>
      </c>
    </row>
    <row r="45" spans="2:13" x14ac:dyDescent="0.35">
      <c r="B45" t="s">
        <v>254</v>
      </c>
      <c r="C45" t="s">
        <v>255</v>
      </c>
      <c r="D45" t="s">
        <v>108</v>
      </c>
      <c r="E45" t="s">
        <v>39</v>
      </c>
      <c r="F45" t="s">
        <v>256</v>
      </c>
      <c r="G45" t="s">
        <v>257</v>
      </c>
      <c r="H45" s="15">
        <v>39721</v>
      </c>
      <c r="I45">
        <v>820313</v>
      </c>
      <c r="J45">
        <v>1932</v>
      </c>
      <c r="K45" t="s">
        <v>1561</v>
      </c>
      <c r="L45" t="s">
        <v>1562</v>
      </c>
    </row>
    <row r="46" spans="2:13" x14ac:dyDescent="0.35">
      <c r="B46" t="s">
        <v>258</v>
      </c>
      <c r="C46" t="s">
        <v>259</v>
      </c>
      <c r="D46" t="s">
        <v>108</v>
      </c>
      <c r="E46" t="s">
        <v>39</v>
      </c>
      <c r="F46" t="s">
        <v>137</v>
      </c>
      <c r="G46" t="s">
        <v>260</v>
      </c>
      <c r="H46" s="15">
        <v>36445</v>
      </c>
      <c r="I46">
        <v>6281</v>
      </c>
      <c r="J46">
        <v>1965</v>
      </c>
      <c r="K46" t="s">
        <v>1563</v>
      </c>
      <c r="L46" t="s">
        <v>1515</v>
      </c>
    </row>
    <row r="47" spans="2:13" x14ac:dyDescent="0.35">
      <c r="B47" t="s">
        <v>261</v>
      </c>
      <c r="C47" t="s">
        <v>262</v>
      </c>
      <c r="D47" t="s">
        <v>108</v>
      </c>
      <c r="E47" t="s">
        <v>39</v>
      </c>
      <c r="F47" t="s">
        <v>133</v>
      </c>
      <c r="G47" t="s">
        <v>263</v>
      </c>
      <c r="H47" s="15">
        <v>42905</v>
      </c>
      <c r="I47">
        <v>1013462</v>
      </c>
      <c r="J47">
        <v>1969</v>
      </c>
      <c r="K47" t="s">
        <v>1564</v>
      </c>
      <c r="L47" t="s">
        <v>1532</v>
      </c>
    </row>
    <row r="48" spans="2:13" x14ac:dyDescent="0.35">
      <c r="B48" t="s">
        <v>264</v>
      </c>
      <c r="C48" t="s">
        <v>265</v>
      </c>
      <c r="D48" t="s">
        <v>108</v>
      </c>
      <c r="E48" t="s">
        <v>37</v>
      </c>
      <c r="F48" t="s">
        <v>266</v>
      </c>
      <c r="G48" t="s">
        <v>267</v>
      </c>
      <c r="H48" s="15">
        <v>37462</v>
      </c>
      <c r="I48">
        <v>1156039</v>
      </c>
      <c r="J48" t="s">
        <v>268</v>
      </c>
      <c r="K48" t="s">
        <v>1565</v>
      </c>
      <c r="L48" t="s">
        <v>1566</v>
      </c>
    </row>
    <row r="49" spans="2:12" x14ac:dyDescent="0.35">
      <c r="B49" t="s">
        <v>269</v>
      </c>
      <c r="C49" t="s">
        <v>270</v>
      </c>
      <c r="D49" t="s">
        <v>108</v>
      </c>
      <c r="E49" t="s">
        <v>36</v>
      </c>
      <c r="F49" t="s">
        <v>271</v>
      </c>
      <c r="G49" t="s">
        <v>1447</v>
      </c>
      <c r="H49" s="15">
        <v>35178</v>
      </c>
      <c r="I49">
        <v>315293</v>
      </c>
      <c r="J49" t="s">
        <v>272</v>
      </c>
      <c r="K49" t="s">
        <v>1567</v>
      </c>
      <c r="L49" t="s">
        <v>1548</v>
      </c>
    </row>
    <row r="50" spans="2:12" x14ac:dyDescent="0.35">
      <c r="B50" t="s">
        <v>273</v>
      </c>
      <c r="C50" t="s">
        <v>274</v>
      </c>
      <c r="D50" t="s">
        <v>108</v>
      </c>
      <c r="E50" t="s">
        <v>38</v>
      </c>
      <c r="F50" t="s">
        <v>188</v>
      </c>
      <c r="G50" t="s">
        <v>275</v>
      </c>
      <c r="H50" s="15">
        <v>42942</v>
      </c>
      <c r="I50">
        <v>91142</v>
      </c>
      <c r="J50">
        <v>1916</v>
      </c>
      <c r="K50" t="s">
        <v>1568</v>
      </c>
      <c r="L50" t="s">
        <v>1542</v>
      </c>
    </row>
    <row r="51" spans="2:12" x14ac:dyDescent="0.35">
      <c r="B51" t="s">
        <v>276</v>
      </c>
      <c r="C51" t="s">
        <v>277</v>
      </c>
      <c r="D51" t="s">
        <v>108</v>
      </c>
      <c r="E51" t="s">
        <v>35</v>
      </c>
      <c r="F51" t="s">
        <v>278</v>
      </c>
      <c r="G51" t="s">
        <v>279</v>
      </c>
      <c r="H51" s="15">
        <v>35639</v>
      </c>
      <c r="I51">
        <v>6769</v>
      </c>
      <c r="J51">
        <v>1954</v>
      </c>
      <c r="K51" t="s">
        <v>1569</v>
      </c>
      <c r="L51" t="s">
        <v>1540</v>
      </c>
    </row>
    <row r="52" spans="2:12" x14ac:dyDescent="0.35">
      <c r="B52" t="s">
        <v>280</v>
      </c>
      <c r="C52" t="s">
        <v>281</v>
      </c>
      <c r="D52" t="s">
        <v>108</v>
      </c>
      <c r="E52" t="s">
        <v>176</v>
      </c>
      <c r="F52" t="s">
        <v>282</v>
      </c>
      <c r="G52" t="s">
        <v>283</v>
      </c>
      <c r="H52" s="15">
        <v>37694</v>
      </c>
      <c r="I52">
        <v>922864</v>
      </c>
      <c r="J52" t="s">
        <v>284</v>
      </c>
      <c r="K52" t="s">
        <v>1570</v>
      </c>
      <c r="L52" t="s">
        <v>1571</v>
      </c>
    </row>
    <row r="53" spans="2:12" x14ac:dyDescent="0.35">
      <c r="B53" t="s">
        <v>285</v>
      </c>
      <c r="C53" t="s">
        <v>286</v>
      </c>
      <c r="D53" t="s">
        <v>108</v>
      </c>
      <c r="E53" t="s">
        <v>39</v>
      </c>
      <c r="F53" t="s">
        <v>287</v>
      </c>
      <c r="G53" t="s">
        <v>288</v>
      </c>
      <c r="H53" s="15">
        <v>30285</v>
      </c>
      <c r="I53">
        <v>320193</v>
      </c>
      <c r="J53">
        <v>1977</v>
      </c>
      <c r="K53" t="s">
        <v>1572</v>
      </c>
      <c r="L53" t="s">
        <v>1519</v>
      </c>
    </row>
    <row r="54" spans="2:12" x14ac:dyDescent="0.35">
      <c r="B54" t="s">
        <v>289</v>
      </c>
      <c r="C54" t="s">
        <v>290</v>
      </c>
      <c r="D54" t="s">
        <v>108</v>
      </c>
      <c r="E54" t="s">
        <v>39</v>
      </c>
      <c r="F54" t="s">
        <v>291</v>
      </c>
      <c r="G54" t="s">
        <v>157</v>
      </c>
      <c r="H54" s="15">
        <v>34774</v>
      </c>
      <c r="I54">
        <v>6951</v>
      </c>
      <c r="J54">
        <v>1967</v>
      </c>
      <c r="K54" t="s">
        <v>1530</v>
      </c>
      <c r="L54" t="s">
        <v>1519</v>
      </c>
    </row>
    <row r="55" spans="2:12" x14ac:dyDescent="0.35">
      <c r="B55" t="s">
        <v>292</v>
      </c>
      <c r="C55" t="s">
        <v>293</v>
      </c>
      <c r="D55" t="s">
        <v>108</v>
      </c>
      <c r="E55" t="s">
        <v>33</v>
      </c>
      <c r="F55" t="s">
        <v>294</v>
      </c>
      <c r="G55" t="s">
        <v>125</v>
      </c>
      <c r="H55" s="15">
        <v>41267</v>
      </c>
      <c r="I55">
        <v>1521332</v>
      </c>
      <c r="J55">
        <v>1994</v>
      </c>
      <c r="K55" t="s">
        <v>1516</v>
      </c>
      <c r="L55" t="s">
        <v>1517</v>
      </c>
    </row>
    <row r="56" spans="2:12" x14ac:dyDescent="0.35">
      <c r="B56" t="s">
        <v>295</v>
      </c>
      <c r="C56" t="s">
        <v>296</v>
      </c>
      <c r="D56" t="s">
        <v>108</v>
      </c>
      <c r="E56" t="s">
        <v>34</v>
      </c>
      <c r="F56" t="s">
        <v>297</v>
      </c>
      <c r="G56" t="s">
        <v>298</v>
      </c>
      <c r="H56" s="15">
        <v>29796</v>
      </c>
      <c r="I56">
        <v>7084</v>
      </c>
      <c r="J56">
        <v>1902</v>
      </c>
      <c r="K56" t="s">
        <v>1573</v>
      </c>
      <c r="L56" t="s">
        <v>1513</v>
      </c>
    </row>
    <row r="57" spans="2:12" x14ac:dyDescent="0.35">
      <c r="B57" t="s">
        <v>299</v>
      </c>
      <c r="C57" t="s">
        <v>300</v>
      </c>
      <c r="D57" t="s">
        <v>108</v>
      </c>
      <c r="E57" t="s">
        <v>38</v>
      </c>
      <c r="F57" t="s">
        <v>301</v>
      </c>
      <c r="G57" t="s">
        <v>230</v>
      </c>
      <c r="H57" s="15">
        <v>23467</v>
      </c>
      <c r="I57">
        <v>4281</v>
      </c>
      <c r="J57">
        <v>2016</v>
      </c>
      <c r="K57" t="s">
        <v>1553</v>
      </c>
      <c r="L57" t="s">
        <v>1554</v>
      </c>
    </row>
    <row r="58" spans="2:12" x14ac:dyDescent="0.35">
      <c r="B58" t="s">
        <v>302</v>
      </c>
      <c r="C58" t="s">
        <v>303</v>
      </c>
      <c r="D58" t="s">
        <v>108</v>
      </c>
      <c r="E58" t="s">
        <v>39</v>
      </c>
      <c r="F58" t="s">
        <v>304</v>
      </c>
      <c r="G58" t="s">
        <v>157</v>
      </c>
      <c r="H58" s="15">
        <v>43340</v>
      </c>
      <c r="I58">
        <v>1596532</v>
      </c>
      <c r="J58">
        <v>2004</v>
      </c>
      <c r="K58" t="s">
        <v>1530</v>
      </c>
      <c r="L58" t="s">
        <v>1519</v>
      </c>
    </row>
    <row r="59" spans="2:12" x14ac:dyDescent="0.35">
      <c r="B59" t="s">
        <v>305</v>
      </c>
      <c r="C59" t="s">
        <v>306</v>
      </c>
      <c r="D59" t="s">
        <v>108</v>
      </c>
      <c r="E59" t="s">
        <v>36</v>
      </c>
      <c r="F59" t="s">
        <v>271</v>
      </c>
      <c r="G59" t="s">
        <v>307</v>
      </c>
      <c r="H59" s="15">
        <v>42521</v>
      </c>
      <c r="I59">
        <v>354190</v>
      </c>
      <c r="K59" t="s">
        <v>1574</v>
      </c>
      <c r="L59" t="s">
        <v>1513</v>
      </c>
    </row>
    <row r="60" spans="2:12" x14ac:dyDescent="0.35">
      <c r="B60" t="s">
        <v>308</v>
      </c>
      <c r="C60" t="s">
        <v>309</v>
      </c>
      <c r="D60" t="s">
        <v>108</v>
      </c>
      <c r="E60" t="s">
        <v>36</v>
      </c>
      <c r="F60" t="s">
        <v>310</v>
      </c>
      <c r="G60" t="s">
        <v>230</v>
      </c>
      <c r="H60" s="15">
        <v>39182</v>
      </c>
      <c r="I60">
        <v>1267238</v>
      </c>
      <c r="K60" t="s">
        <v>1553</v>
      </c>
      <c r="L60" t="s">
        <v>1554</v>
      </c>
    </row>
    <row r="61" spans="2:12" x14ac:dyDescent="0.35">
      <c r="B61" t="s">
        <v>311</v>
      </c>
      <c r="C61" t="s">
        <v>312</v>
      </c>
      <c r="D61" t="s">
        <v>108</v>
      </c>
      <c r="E61" t="s">
        <v>41</v>
      </c>
      <c r="F61" t="s">
        <v>313</v>
      </c>
      <c r="G61" t="s">
        <v>314</v>
      </c>
      <c r="H61" s="15">
        <v>43511</v>
      </c>
      <c r="I61">
        <v>731802</v>
      </c>
      <c r="J61">
        <v>1906</v>
      </c>
      <c r="K61" t="s">
        <v>1575</v>
      </c>
      <c r="L61" t="s">
        <v>1540</v>
      </c>
    </row>
    <row r="62" spans="2:12" x14ac:dyDescent="0.35">
      <c r="B62" t="s">
        <v>315</v>
      </c>
      <c r="C62" t="s">
        <v>316</v>
      </c>
      <c r="D62" t="s">
        <v>108</v>
      </c>
      <c r="E62" t="s">
        <v>128</v>
      </c>
      <c r="F62" t="s">
        <v>317</v>
      </c>
      <c r="G62" t="s">
        <v>314</v>
      </c>
      <c r="H62" s="15">
        <v>30650</v>
      </c>
      <c r="I62">
        <v>732717</v>
      </c>
      <c r="J62">
        <v>1983</v>
      </c>
      <c r="K62" t="s">
        <v>1575</v>
      </c>
      <c r="L62" t="s">
        <v>1540</v>
      </c>
    </row>
    <row r="63" spans="2:12" x14ac:dyDescent="0.35">
      <c r="B63" t="s">
        <v>318</v>
      </c>
      <c r="C63" t="s">
        <v>319</v>
      </c>
      <c r="D63" t="s">
        <v>108</v>
      </c>
      <c r="E63" t="s">
        <v>39</v>
      </c>
      <c r="F63" t="s">
        <v>133</v>
      </c>
      <c r="G63" t="s">
        <v>320</v>
      </c>
      <c r="H63" s="15">
        <v>32843</v>
      </c>
      <c r="I63">
        <v>769397</v>
      </c>
      <c r="K63" t="s">
        <v>1576</v>
      </c>
      <c r="L63" t="s">
        <v>1519</v>
      </c>
    </row>
    <row r="64" spans="2:12" x14ac:dyDescent="0.35">
      <c r="B64" t="s">
        <v>321</v>
      </c>
      <c r="C64" t="s">
        <v>322</v>
      </c>
      <c r="D64" t="s">
        <v>108</v>
      </c>
      <c r="E64" t="s">
        <v>39</v>
      </c>
      <c r="F64" t="s">
        <v>164</v>
      </c>
      <c r="G64" t="s">
        <v>323</v>
      </c>
      <c r="H64" s="15">
        <v>29676</v>
      </c>
      <c r="I64">
        <v>8670</v>
      </c>
      <c r="K64" t="s">
        <v>1577</v>
      </c>
      <c r="L64" t="s">
        <v>1556</v>
      </c>
    </row>
    <row r="65" spans="2:12" x14ac:dyDescent="0.35">
      <c r="B65" t="s">
        <v>324</v>
      </c>
      <c r="C65" t="s">
        <v>325</v>
      </c>
      <c r="D65" t="s">
        <v>108</v>
      </c>
      <c r="E65" t="s">
        <v>33</v>
      </c>
      <c r="F65" t="s">
        <v>326</v>
      </c>
      <c r="G65" t="s">
        <v>327</v>
      </c>
      <c r="H65" s="15">
        <v>35432</v>
      </c>
      <c r="I65">
        <v>866787</v>
      </c>
      <c r="K65" t="s">
        <v>1578</v>
      </c>
      <c r="L65" t="s">
        <v>1579</v>
      </c>
    </row>
    <row r="66" spans="2:12" x14ac:dyDescent="0.35">
      <c r="B66" t="s">
        <v>328</v>
      </c>
      <c r="C66" t="s">
        <v>329</v>
      </c>
      <c r="D66" t="s">
        <v>108</v>
      </c>
      <c r="E66" t="s">
        <v>176</v>
      </c>
      <c r="F66" t="s">
        <v>282</v>
      </c>
      <c r="G66" t="s">
        <v>1472</v>
      </c>
      <c r="H66" s="15">
        <v>39092</v>
      </c>
      <c r="I66">
        <v>915912</v>
      </c>
      <c r="K66" t="s">
        <v>1524</v>
      </c>
      <c r="L66" t="s">
        <v>1580</v>
      </c>
    </row>
    <row r="67" spans="2:12" x14ac:dyDescent="0.35">
      <c r="B67" t="s">
        <v>330</v>
      </c>
      <c r="C67" t="s">
        <v>331</v>
      </c>
      <c r="D67" t="s">
        <v>108</v>
      </c>
      <c r="E67" t="s">
        <v>40</v>
      </c>
      <c r="F67" t="s">
        <v>218</v>
      </c>
      <c r="G67" t="s">
        <v>332</v>
      </c>
      <c r="H67" s="15">
        <v>32142</v>
      </c>
      <c r="I67">
        <v>8818</v>
      </c>
      <c r="K67" t="s">
        <v>1581</v>
      </c>
      <c r="L67" t="s">
        <v>1519</v>
      </c>
    </row>
    <row r="68" spans="2:12" x14ac:dyDescent="0.35">
      <c r="B68" t="s">
        <v>333</v>
      </c>
      <c r="C68" t="s">
        <v>334</v>
      </c>
      <c r="D68" t="s">
        <v>108</v>
      </c>
      <c r="E68" t="s">
        <v>35</v>
      </c>
      <c r="F68" t="s">
        <v>335</v>
      </c>
      <c r="G68" t="s">
        <v>279</v>
      </c>
      <c r="H68" s="15">
        <v>42923</v>
      </c>
      <c r="I68">
        <v>1701605</v>
      </c>
      <c r="J68">
        <v>2017</v>
      </c>
      <c r="K68" t="s">
        <v>1569</v>
      </c>
      <c r="L68" t="s">
        <v>1540</v>
      </c>
    </row>
    <row r="69" spans="2:12" x14ac:dyDescent="0.35">
      <c r="B69" t="s">
        <v>336</v>
      </c>
      <c r="C69" t="s">
        <v>337</v>
      </c>
      <c r="D69" t="s">
        <v>108</v>
      </c>
      <c r="E69" t="s">
        <v>40</v>
      </c>
      <c r="F69" t="s">
        <v>338</v>
      </c>
      <c r="G69" t="s">
        <v>339</v>
      </c>
      <c r="H69" s="15">
        <v>30986</v>
      </c>
      <c r="I69">
        <v>9389</v>
      </c>
      <c r="K69" t="s">
        <v>1582</v>
      </c>
      <c r="L69" t="s">
        <v>1571</v>
      </c>
    </row>
    <row r="70" spans="2:12" x14ac:dyDescent="0.35">
      <c r="B70" t="s">
        <v>340</v>
      </c>
      <c r="C70" t="s">
        <v>341</v>
      </c>
      <c r="D70" t="s">
        <v>108</v>
      </c>
      <c r="E70" t="s">
        <v>36</v>
      </c>
      <c r="F70" t="s">
        <v>342</v>
      </c>
      <c r="G70" t="s">
        <v>173</v>
      </c>
      <c r="H70" s="15">
        <v>27941</v>
      </c>
      <c r="I70">
        <v>70858</v>
      </c>
      <c r="K70" t="s">
        <v>1536</v>
      </c>
      <c r="L70" t="s">
        <v>1523</v>
      </c>
    </row>
    <row r="71" spans="2:12" x14ac:dyDescent="0.35">
      <c r="B71" t="s">
        <v>343</v>
      </c>
      <c r="C71" t="s">
        <v>344</v>
      </c>
      <c r="D71" t="s">
        <v>108</v>
      </c>
      <c r="E71" t="s">
        <v>36</v>
      </c>
      <c r="F71" t="s">
        <v>149</v>
      </c>
      <c r="G71" t="s">
        <v>230</v>
      </c>
      <c r="H71" s="15">
        <v>34789</v>
      </c>
      <c r="I71">
        <v>1390777</v>
      </c>
      <c r="K71" t="s">
        <v>1553</v>
      </c>
      <c r="L71" t="s">
        <v>1554</v>
      </c>
    </row>
    <row r="72" spans="2:12" x14ac:dyDescent="0.35">
      <c r="B72" t="s">
        <v>345</v>
      </c>
      <c r="C72" t="s">
        <v>346</v>
      </c>
      <c r="D72" t="s">
        <v>108</v>
      </c>
      <c r="E72" t="s">
        <v>37</v>
      </c>
      <c r="F72" t="s">
        <v>113</v>
      </c>
      <c r="G72" t="s">
        <v>347</v>
      </c>
      <c r="H72" s="15">
        <v>26572</v>
      </c>
      <c r="I72">
        <v>10456</v>
      </c>
      <c r="J72">
        <v>1931</v>
      </c>
      <c r="K72" t="s">
        <v>1583</v>
      </c>
      <c r="L72" t="s">
        <v>1513</v>
      </c>
    </row>
    <row r="73" spans="2:12" x14ac:dyDescent="0.35">
      <c r="B73" t="s">
        <v>348</v>
      </c>
      <c r="C73" t="s">
        <v>349</v>
      </c>
      <c r="D73" t="s">
        <v>108</v>
      </c>
      <c r="E73" t="s">
        <v>36</v>
      </c>
      <c r="F73" t="s">
        <v>350</v>
      </c>
      <c r="G73" t="s">
        <v>351</v>
      </c>
      <c r="H73" s="15">
        <v>35768</v>
      </c>
      <c r="I73">
        <v>92230</v>
      </c>
      <c r="K73" t="s">
        <v>1584</v>
      </c>
      <c r="L73" t="s">
        <v>1523</v>
      </c>
    </row>
    <row r="74" spans="2:12" x14ac:dyDescent="0.35">
      <c r="B74" t="s">
        <v>352</v>
      </c>
      <c r="C74" t="s">
        <v>353</v>
      </c>
      <c r="D74" t="s">
        <v>108</v>
      </c>
      <c r="E74" t="s">
        <v>37</v>
      </c>
      <c r="F74" t="s">
        <v>113</v>
      </c>
      <c r="G74" t="s">
        <v>354</v>
      </c>
      <c r="H74" s="15">
        <v>26572</v>
      </c>
      <c r="I74">
        <v>10795</v>
      </c>
      <c r="J74">
        <v>1897</v>
      </c>
      <c r="K74" t="s">
        <v>1585</v>
      </c>
      <c r="L74" t="s">
        <v>1556</v>
      </c>
    </row>
    <row r="75" spans="2:12" x14ac:dyDescent="0.35">
      <c r="B75" t="s">
        <v>355</v>
      </c>
      <c r="C75" t="s">
        <v>356</v>
      </c>
      <c r="D75" t="s">
        <v>108</v>
      </c>
      <c r="E75" t="s">
        <v>36</v>
      </c>
      <c r="F75" t="s">
        <v>357</v>
      </c>
      <c r="G75" t="s">
        <v>358</v>
      </c>
      <c r="H75" s="15">
        <v>40225</v>
      </c>
      <c r="I75">
        <v>1067983</v>
      </c>
      <c r="K75" t="s">
        <v>1586</v>
      </c>
      <c r="L75" t="s">
        <v>1587</v>
      </c>
    </row>
    <row r="76" spans="2:12" x14ac:dyDescent="0.35">
      <c r="B76" t="s">
        <v>359</v>
      </c>
      <c r="C76" t="s">
        <v>360</v>
      </c>
      <c r="D76" t="s">
        <v>108</v>
      </c>
      <c r="E76" t="s">
        <v>33</v>
      </c>
      <c r="F76" t="s">
        <v>361</v>
      </c>
      <c r="G76" t="s">
        <v>362</v>
      </c>
      <c r="H76" s="15">
        <v>36340</v>
      </c>
      <c r="I76">
        <v>764478</v>
      </c>
      <c r="K76" t="s">
        <v>1588</v>
      </c>
      <c r="L76" t="s">
        <v>1511</v>
      </c>
    </row>
    <row r="77" spans="2:12" x14ac:dyDescent="0.35">
      <c r="B77" t="s">
        <v>363</v>
      </c>
      <c r="C77" t="s">
        <v>364</v>
      </c>
      <c r="D77" t="s">
        <v>108</v>
      </c>
      <c r="E77" t="s">
        <v>37</v>
      </c>
      <c r="F77" t="s">
        <v>181</v>
      </c>
      <c r="G77" t="s">
        <v>165</v>
      </c>
      <c r="H77" s="15">
        <v>37938</v>
      </c>
      <c r="I77">
        <v>875045</v>
      </c>
      <c r="K77" t="s">
        <v>1533</v>
      </c>
      <c r="L77" t="s">
        <v>1515</v>
      </c>
    </row>
    <row r="78" spans="2:12" x14ac:dyDescent="0.35">
      <c r="B78" t="s">
        <v>365</v>
      </c>
      <c r="C78" t="s">
        <v>366</v>
      </c>
      <c r="D78" t="s">
        <v>108</v>
      </c>
      <c r="E78" t="s">
        <v>36</v>
      </c>
      <c r="F78" t="s">
        <v>149</v>
      </c>
      <c r="G78" t="s">
        <v>230</v>
      </c>
      <c r="H78" s="15">
        <v>40637</v>
      </c>
      <c r="I78">
        <v>1364742</v>
      </c>
      <c r="K78" t="s">
        <v>1553</v>
      </c>
      <c r="L78" t="s">
        <v>1554</v>
      </c>
    </row>
    <row r="79" spans="2:12" x14ac:dyDescent="0.35">
      <c r="B79" t="s">
        <v>367</v>
      </c>
      <c r="C79" t="s">
        <v>368</v>
      </c>
      <c r="D79" t="s">
        <v>108</v>
      </c>
      <c r="E79" t="s">
        <v>33</v>
      </c>
      <c r="F79" t="s">
        <v>369</v>
      </c>
      <c r="G79" t="s">
        <v>370</v>
      </c>
      <c r="H79" s="15">
        <v>31746</v>
      </c>
      <c r="I79">
        <v>12659</v>
      </c>
      <c r="K79" t="s">
        <v>1589</v>
      </c>
      <c r="L79" t="s">
        <v>1550</v>
      </c>
    </row>
    <row r="80" spans="2:12" x14ac:dyDescent="0.35">
      <c r="B80" t="s">
        <v>371</v>
      </c>
      <c r="C80" t="s">
        <v>372</v>
      </c>
      <c r="D80" t="s">
        <v>108</v>
      </c>
      <c r="E80" t="s">
        <v>38</v>
      </c>
      <c r="F80" t="s">
        <v>301</v>
      </c>
      <c r="G80" t="s">
        <v>298</v>
      </c>
      <c r="I80">
        <v>12927</v>
      </c>
      <c r="J80">
        <v>1916</v>
      </c>
      <c r="K80" t="s">
        <v>1573</v>
      </c>
      <c r="L80" t="s">
        <v>1513</v>
      </c>
    </row>
    <row r="81" spans="2:12" x14ac:dyDescent="0.35">
      <c r="B81" t="s">
        <v>373</v>
      </c>
      <c r="C81" t="s">
        <v>374</v>
      </c>
      <c r="D81" t="s">
        <v>108</v>
      </c>
      <c r="E81" t="s">
        <v>33</v>
      </c>
      <c r="F81" t="s">
        <v>215</v>
      </c>
      <c r="G81" t="s">
        <v>375</v>
      </c>
      <c r="H81" s="15">
        <v>40123</v>
      </c>
      <c r="I81">
        <v>1075531</v>
      </c>
      <c r="K81" t="s">
        <v>1590</v>
      </c>
      <c r="L81" t="s">
        <v>1562</v>
      </c>
    </row>
    <row r="82" spans="2:12" x14ac:dyDescent="0.35">
      <c r="B82" t="s">
        <v>376</v>
      </c>
      <c r="C82" t="s">
        <v>377</v>
      </c>
      <c r="D82" t="s">
        <v>108</v>
      </c>
      <c r="E82" t="s">
        <v>33</v>
      </c>
      <c r="F82" t="s">
        <v>294</v>
      </c>
      <c r="G82" t="s">
        <v>378</v>
      </c>
      <c r="H82" s="15">
        <v>40896</v>
      </c>
      <c r="I82">
        <v>908255</v>
      </c>
      <c r="K82" t="s">
        <v>1591</v>
      </c>
      <c r="L82" t="s">
        <v>1592</v>
      </c>
    </row>
    <row r="83" spans="2:12" x14ac:dyDescent="0.35">
      <c r="B83" t="s">
        <v>379</v>
      </c>
      <c r="C83" t="s">
        <v>380</v>
      </c>
      <c r="D83" t="s">
        <v>108</v>
      </c>
      <c r="E83" t="s">
        <v>176</v>
      </c>
      <c r="F83" t="s">
        <v>177</v>
      </c>
      <c r="G83" t="s">
        <v>182</v>
      </c>
      <c r="H83" s="15">
        <v>38810</v>
      </c>
      <c r="I83">
        <v>1037540</v>
      </c>
      <c r="K83" t="s">
        <v>1538</v>
      </c>
      <c r="L83" t="s">
        <v>1515</v>
      </c>
    </row>
    <row r="84" spans="2:12" x14ac:dyDescent="0.35">
      <c r="B84" t="s">
        <v>381</v>
      </c>
      <c r="C84" t="s">
        <v>382</v>
      </c>
      <c r="D84" t="s">
        <v>108</v>
      </c>
      <c r="E84" t="s">
        <v>37</v>
      </c>
      <c r="F84" t="s">
        <v>113</v>
      </c>
      <c r="G84" t="s">
        <v>1473</v>
      </c>
      <c r="H84" s="15">
        <v>34754</v>
      </c>
      <c r="I84">
        <v>885725</v>
      </c>
      <c r="K84" t="s">
        <v>1593</v>
      </c>
      <c r="L84" t="s">
        <v>1594</v>
      </c>
    </row>
    <row r="85" spans="2:12" x14ac:dyDescent="0.35">
      <c r="B85" t="s">
        <v>383</v>
      </c>
      <c r="C85" t="s">
        <v>384</v>
      </c>
      <c r="D85" t="s">
        <v>108</v>
      </c>
      <c r="E85" t="s">
        <v>37</v>
      </c>
      <c r="F85" t="s">
        <v>245</v>
      </c>
      <c r="G85" t="s">
        <v>230</v>
      </c>
      <c r="I85">
        <v>14272</v>
      </c>
      <c r="J85">
        <v>1989</v>
      </c>
      <c r="K85" t="s">
        <v>1553</v>
      </c>
      <c r="L85" t="s">
        <v>1554</v>
      </c>
    </row>
    <row r="86" spans="2:12" x14ac:dyDescent="0.35">
      <c r="B86" t="s">
        <v>385</v>
      </c>
      <c r="C86" t="s">
        <v>386</v>
      </c>
      <c r="D86" t="s">
        <v>108</v>
      </c>
      <c r="E86" t="s">
        <v>39</v>
      </c>
      <c r="F86" t="s">
        <v>137</v>
      </c>
      <c r="G86" t="s">
        <v>134</v>
      </c>
      <c r="H86" s="15">
        <v>41767</v>
      </c>
      <c r="I86">
        <v>1730168</v>
      </c>
      <c r="K86" t="s">
        <v>1520</v>
      </c>
      <c r="L86" t="s">
        <v>1519</v>
      </c>
    </row>
    <row r="87" spans="2:12" x14ac:dyDescent="0.35">
      <c r="B87" t="s">
        <v>387</v>
      </c>
      <c r="C87" t="s">
        <v>388</v>
      </c>
      <c r="D87" t="s">
        <v>108</v>
      </c>
      <c r="E87" t="s">
        <v>39</v>
      </c>
      <c r="F87" t="s">
        <v>193</v>
      </c>
      <c r="G87" t="s">
        <v>389</v>
      </c>
      <c r="H87" s="15">
        <v>43269</v>
      </c>
      <c r="I87">
        <v>1383312</v>
      </c>
      <c r="J87">
        <v>1962</v>
      </c>
      <c r="K87" t="s">
        <v>1595</v>
      </c>
      <c r="L87" t="s">
        <v>1554</v>
      </c>
    </row>
    <row r="88" spans="2:12" x14ac:dyDescent="0.35">
      <c r="B88" t="s">
        <v>390</v>
      </c>
      <c r="C88" t="s">
        <v>391</v>
      </c>
      <c r="D88" t="s">
        <v>108</v>
      </c>
      <c r="E88" t="s">
        <v>34</v>
      </c>
      <c r="F88" t="s">
        <v>392</v>
      </c>
      <c r="G88" t="s">
        <v>393</v>
      </c>
      <c r="H88" s="15">
        <v>30255</v>
      </c>
      <c r="I88">
        <v>14693</v>
      </c>
      <c r="K88" t="s">
        <v>1596</v>
      </c>
      <c r="L88" t="s">
        <v>1597</v>
      </c>
    </row>
    <row r="89" spans="2:12" x14ac:dyDescent="0.35">
      <c r="B89" t="s">
        <v>394</v>
      </c>
      <c r="C89" t="s">
        <v>395</v>
      </c>
      <c r="D89" t="s">
        <v>108</v>
      </c>
      <c r="E89" t="s">
        <v>38</v>
      </c>
      <c r="F89" t="s">
        <v>396</v>
      </c>
      <c r="G89" t="s">
        <v>397</v>
      </c>
      <c r="H89" s="15">
        <v>39143</v>
      </c>
      <c r="I89">
        <v>1043277</v>
      </c>
      <c r="K89" t="s">
        <v>1598</v>
      </c>
      <c r="L89" t="s">
        <v>1511</v>
      </c>
    </row>
    <row r="90" spans="2:12" x14ac:dyDescent="0.35">
      <c r="B90" t="s">
        <v>398</v>
      </c>
      <c r="C90" t="s">
        <v>399</v>
      </c>
      <c r="D90" t="s">
        <v>108</v>
      </c>
      <c r="E90" t="s">
        <v>35</v>
      </c>
      <c r="F90" t="s">
        <v>278</v>
      </c>
      <c r="G90" t="s">
        <v>279</v>
      </c>
      <c r="H90" s="15">
        <v>39622</v>
      </c>
      <c r="I90">
        <v>858470</v>
      </c>
      <c r="K90" t="s">
        <v>1569</v>
      </c>
      <c r="L90" t="s">
        <v>1540</v>
      </c>
    </row>
    <row r="91" spans="2:12" x14ac:dyDescent="0.35">
      <c r="B91" t="s">
        <v>400</v>
      </c>
      <c r="C91" t="s">
        <v>401</v>
      </c>
      <c r="D91" t="s">
        <v>108</v>
      </c>
      <c r="E91" t="s">
        <v>39</v>
      </c>
      <c r="F91" t="s">
        <v>133</v>
      </c>
      <c r="G91" t="s">
        <v>134</v>
      </c>
      <c r="H91" s="15">
        <v>42996</v>
      </c>
      <c r="I91">
        <v>813672</v>
      </c>
      <c r="K91" t="s">
        <v>1520</v>
      </c>
      <c r="L91" t="s">
        <v>1519</v>
      </c>
    </row>
    <row r="92" spans="2:12" x14ac:dyDescent="0.35">
      <c r="B92" t="s">
        <v>402</v>
      </c>
      <c r="C92" t="s">
        <v>403</v>
      </c>
      <c r="D92" t="s">
        <v>108</v>
      </c>
      <c r="E92" t="s">
        <v>34</v>
      </c>
      <c r="F92" t="s">
        <v>404</v>
      </c>
      <c r="G92" t="s">
        <v>239</v>
      </c>
      <c r="I92">
        <v>16732</v>
      </c>
      <c r="J92">
        <v>1869</v>
      </c>
      <c r="K92" t="s">
        <v>1555</v>
      </c>
      <c r="L92" t="s">
        <v>1556</v>
      </c>
    </row>
    <row r="93" spans="2:12" x14ac:dyDescent="0.35">
      <c r="B93" t="s">
        <v>405</v>
      </c>
      <c r="C93" t="s">
        <v>406</v>
      </c>
      <c r="D93" t="s">
        <v>108</v>
      </c>
      <c r="E93" t="s">
        <v>36</v>
      </c>
      <c r="F93" t="s">
        <v>229</v>
      </c>
      <c r="G93" t="s">
        <v>407</v>
      </c>
      <c r="H93" s="15">
        <v>35977</v>
      </c>
      <c r="I93">
        <v>927628</v>
      </c>
      <c r="J93">
        <v>1935</v>
      </c>
      <c r="K93" t="s">
        <v>1599</v>
      </c>
      <c r="L93" t="s">
        <v>1525</v>
      </c>
    </row>
    <row r="94" spans="2:12" x14ac:dyDescent="0.35">
      <c r="B94" t="s">
        <v>408</v>
      </c>
      <c r="C94" t="s">
        <v>409</v>
      </c>
      <c r="D94" t="s">
        <v>108</v>
      </c>
      <c r="E94" t="s">
        <v>33</v>
      </c>
      <c r="F94" t="s">
        <v>410</v>
      </c>
      <c r="G94" t="s">
        <v>230</v>
      </c>
      <c r="H94" s="15">
        <v>41591</v>
      </c>
      <c r="I94">
        <v>1530721</v>
      </c>
      <c r="K94" t="s">
        <v>1553</v>
      </c>
      <c r="L94" t="s">
        <v>1554</v>
      </c>
    </row>
    <row r="95" spans="2:12" x14ac:dyDescent="0.35">
      <c r="B95" t="s">
        <v>411</v>
      </c>
      <c r="C95" t="s">
        <v>412</v>
      </c>
      <c r="D95" t="s">
        <v>108</v>
      </c>
      <c r="E95" t="s">
        <v>37</v>
      </c>
      <c r="F95" t="s">
        <v>245</v>
      </c>
      <c r="G95" t="s">
        <v>413</v>
      </c>
      <c r="H95" s="15">
        <v>35577</v>
      </c>
      <c r="I95">
        <v>721371</v>
      </c>
      <c r="K95" t="s">
        <v>1516</v>
      </c>
      <c r="L95" t="s">
        <v>1552</v>
      </c>
    </row>
    <row r="96" spans="2:12" x14ac:dyDescent="0.35">
      <c r="B96" t="s">
        <v>414</v>
      </c>
      <c r="C96" t="s">
        <v>415</v>
      </c>
      <c r="D96" t="s">
        <v>108</v>
      </c>
      <c r="E96" t="s">
        <v>33</v>
      </c>
      <c r="F96" t="s">
        <v>326</v>
      </c>
      <c r="G96" t="s">
        <v>212</v>
      </c>
      <c r="H96" s="15">
        <v>40357</v>
      </c>
      <c r="I96">
        <v>1170010</v>
      </c>
      <c r="K96" t="s">
        <v>1545</v>
      </c>
      <c r="L96" t="s">
        <v>1525</v>
      </c>
    </row>
    <row r="97" spans="2:12" x14ac:dyDescent="0.35">
      <c r="B97" t="s">
        <v>416</v>
      </c>
      <c r="C97" t="s">
        <v>417</v>
      </c>
      <c r="D97" t="s">
        <v>108</v>
      </c>
      <c r="E97" t="s">
        <v>33</v>
      </c>
      <c r="F97" t="s">
        <v>418</v>
      </c>
      <c r="G97" t="s">
        <v>419</v>
      </c>
      <c r="H97" s="15">
        <v>36151</v>
      </c>
      <c r="I97">
        <v>815097</v>
      </c>
      <c r="K97" t="s">
        <v>1600</v>
      </c>
      <c r="L97" t="s">
        <v>1527</v>
      </c>
    </row>
    <row r="98" spans="2:12" x14ac:dyDescent="0.35">
      <c r="B98" t="s">
        <v>420</v>
      </c>
      <c r="C98" t="s">
        <v>421</v>
      </c>
      <c r="D98" t="s">
        <v>108</v>
      </c>
      <c r="E98" t="s">
        <v>38</v>
      </c>
      <c r="F98" t="s">
        <v>422</v>
      </c>
      <c r="G98" t="s">
        <v>347</v>
      </c>
      <c r="I98">
        <v>18230</v>
      </c>
      <c r="J98">
        <v>1925</v>
      </c>
      <c r="K98" t="s">
        <v>1583</v>
      </c>
      <c r="L98" t="s">
        <v>1513</v>
      </c>
    </row>
    <row r="99" spans="2:12" x14ac:dyDescent="0.35">
      <c r="B99" t="s">
        <v>423</v>
      </c>
      <c r="C99" t="s">
        <v>424</v>
      </c>
      <c r="D99" t="s">
        <v>108</v>
      </c>
      <c r="E99" t="s">
        <v>36</v>
      </c>
      <c r="F99" t="s">
        <v>425</v>
      </c>
      <c r="G99" t="s">
        <v>298</v>
      </c>
      <c r="H99" s="15">
        <v>42795</v>
      </c>
      <c r="I99">
        <v>1374310</v>
      </c>
      <c r="K99" t="s">
        <v>1573</v>
      </c>
      <c r="L99" t="s">
        <v>1513</v>
      </c>
    </row>
    <row r="100" spans="2:12" x14ac:dyDescent="0.35">
      <c r="B100" t="s">
        <v>426</v>
      </c>
      <c r="C100" t="s">
        <v>427</v>
      </c>
      <c r="D100" t="s">
        <v>108</v>
      </c>
      <c r="E100" t="s">
        <v>176</v>
      </c>
      <c r="F100" t="s">
        <v>428</v>
      </c>
      <c r="G100" t="s">
        <v>429</v>
      </c>
      <c r="H100" s="15">
        <v>39031</v>
      </c>
      <c r="I100">
        <v>1138118</v>
      </c>
      <c r="K100" t="s">
        <v>1601</v>
      </c>
      <c r="L100" t="s">
        <v>1519</v>
      </c>
    </row>
    <row r="101" spans="2:12" x14ac:dyDescent="0.35">
      <c r="B101" t="s">
        <v>430</v>
      </c>
      <c r="C101" t="s">
        <v>431</v>
      </c>
      <c r="D101" t="s">
        <v>108</v>
      </c>
      <c r="E101" t="s">
        <v>128</v>
      </c>
      <c r="F101" t="s">
        <v>432</v>
      </c>
      <c r="G101" t="s">
        <v>230</v>
      </c>
      <c r="H101" s="15">
        <v>34578</v>
      </c>
      <c r="I101">
        <v>813828</v>
      </c>
      <c r="J101">
        <v>2006</v>
      </c>
      <c r="K101" t="s">
        <v>1553</v>
      </c>
      <c r="L101" t="s">
        <v>1554</v>
      </c>
    </row>
    <row r="102" spans="2:12" x14ac:dyDescent="0.35">
      <c r="B102" t="s">
        <v>433</v>
      </c>
      <c r="C102" t="s">
        <v>433</v>
      </c>
      <c r="D102" t="s">
        <v>108</v>
      </c>
      <c r="E102" t="s">
        <v>39</v>
      </c>
      <c r="F102" t="s">
        <v>434</v>
      </c>
      <c r="G102" t="s">
        <v>435</v>
      </c>
      <c r="H102" s="15">
        <v>43731</v>
      </c>
      <c r="I102">
        <v>1402057</v>
      </c>
      <c r="J102">
        <v>1984</v>
      </c>
      <c r="K102" t="s">
        <v>1602</v>
      </c>
      <c r="L102" t="s">
        <v>1513</v>
      </c>
    </row>
    <row r="103" spans="2:12" x14ac:dyDescent="0.35">
      <c r="B103" t="s">
        <v>436</v>
      </c>
      <c r="C103" t="s">
        <v>437</v>
      </c>
      <c r="D103" t="s">
        <v>108</v>
      </c>
      <c r="E103" t="s">
        <v>40</v>
      </c>
      <c r="F103" t="s">
        <v>172</v>
      </c>
      <c r="G103" t="s">
        <v>438</v>
      </c>
      <c r="H103" s="15">
        <v>43458</v>
      </c>
      <c r="I103">
        <v>1306830</v>
      </c>
      <c r="K103" t="s">
        <v>1603</v>
      </c>
      <c r="L103" t="s">
        <v>1540</v>
      </c>
    </row>
    <row r="104" spans="2:12" x14ac:dyDescent="0.35">
      <c r="B104" t="s">
        <v>439</v>
      </c>
      <c r="C104" t="s">
        <v>440</v>
      </c>
      <c r="D104" t="s">
        <v>108</v>
      </c>
      <c r="E104" t="s">
        <v>37</v>
      </c>
      <c r="F104" t="s">
        <v>181</v>
      </c>
      <c r="G104" t="s">
        <v>441</v>
      </c>
      <c r="H104" s="15">
        <v>39027</v>
      </c>
      <c r="I104">
        <v>816284</v>
      </c>
      <c r="K104" t="s">
        <v>1604</v>
      </c>
      <c r="L104" t="s">
        <v>1556</v>
      </c>
    </row>
    <row r="105" spans="2:12" x14ac:dyDescent="0.35">
      <c r="B105" t="s">
        <v>442</v>
      </c>
      <c r="C105" t="s">
        <v>443</v>
      </c>
      <c r="D105" t="s">
        <v>108</v>
      </c>
      <c r="E105" t="s">
        <v>37</v>
      </c>
      <c r="F105" t="s">
        <v>266</v>
      </c>
      <c r="G105" t="s">
        <v>444</v>
      </c>
      <c r="H105" s="15">
        <v>42459</v>
      </c>
      <c r="I105">
        <v>1071739</v>
      </c>
      <c r="K105" t="s">
        <v>1605</v>
      </c>
      <c r="L105" t="s">
        <v>1550</v>
      </c>
    </row>
    <row r="106" spans="2:12" x14ac:dyDescent="0.35">
      <c r="B106" t="s">
        <v>445</v>
      </c>
      <c r="C106" t="s">
        <v>446</v>
      </c>
      <c r="D106" t="s">
        <v>108</v>
      </c>
      <c r="E106" t="s">
        <v>41</v>
      </c>
      <c r="F106" t="s">
        <v>219</v>
      </c>
      <c r="G106" t="s">
        <v>279</v>
      </c>
      <c r="H106" s="15">
        <v>31259</v>
      </c>
      <c r="I106">
        <v>1130310</v>
      </c>
      <c r="K106" t="s">
        <v>1569</v>
      </c>
      <c r="L106" t="s">
        <v>1540</v>
      </c>
    </row>
    <row r="107" spans="2:12" x14ac:dyDescent="0.35">
      <c r="B107" t="s">
        <v>447</v>
      </c>
      <c r="C107" t="s">
        <v>448</v>
      </c>
      <c r="D107" t="s">
        <v>108</v>
      </c>
      <c r="E107" t="s">
        <v>128</v>
      </c>
      <c r="F107" t="s">
        <v>317</v>
      </c>
      <c r="G107" t="s">
        <v>449</v>
      </c>
      <c r="H107" s="15">
        <v>36244</v>
      </c>
      <c r="I107">
        <v>18926</v>
      </c>
      <c r="K107" t="s">
        <v>1606</v>
      </c>
      <c r="L107" t="s">
        <v>1607</v>
      </c>
    </row>
    <row r="108" spans="2:12" x14ac:dyDescent="0.35">
      <c r="B108" t="s">
        <v>450</v>
      </c>
      <c r="C108" t="s">
        <v>451</v>
      </c>
      <c r="D108" t="s">
        <v>108</v>
      </c>
      <c r="E108" t="s">
        <v>37</v>
      </c>
      <c r="F108" t="s">
        <v>452</v>
      </c>
      <c r="G108" t="s">
        <v>453</v>
      </c>
      <c r="H108" s="15">
        <v>40298</v>
      </c>
      <c r="I108">
        <v>804753</v>
      </c>
      <c r="K108" t="s">
        <v>1608</v>
      </c>
      <c r="L108" t="s">
        <v>1550</v>
      </c>
    </row>
    <row r="109" spans="2:12" x14ac:dyDescent="0.35">
      <c r="B109" t="s">
        <v>454</v>
      </c>
      <c r="C109" t="s">
        <v>455</v>
      </c>
      <c r="D109" t="s">
        <v>108</v>
      </c>
      <c r="E109" t="s">
        <v>40</v>
      </c>
      <c r="F109" t="s">
        <v>456</v>
      </c>
      <c r="G109" t="s">
        <v>347</v>
      </c>
      <c r="H109" s="15">
        <v>39687</v>
      </c>
      <c r="I109">
        <v>1324404</v>
      </c>
      <c r="K109" t="s">
        <v>1583</v>
      </c>
      <c r="L109" t="s">
        <v>1513</v>
      </c>
    </row>
    <row r="110" spans="2:12" x14ac:dyDescent="0.35">
      <c r="B110" t="s">
        <v>457</v>
      </c>
      <c r="C110" t="s">
        <v>458</v>
      </c>
      <c r="D110" t="s">
        <v>108</v>
      </c>
      <c r="E110" t="s">
        <v>36</v>
      </c>
      <c r="F110" t="s">
        <v>459</v>
      </c>
      <c r="G110" t="s">
        <v>460</v>
      </c>
      <c r="H110" s="15">
        <v>35583</v>
      </c>
      <c r="I110">
        <v>316709</v>
      </c>
      <c r="K110" t="s">
        <v>1609</v>
      </c>
      <c r="L110" t="s">
        <v>1519</v>
      </c>
    </row>
    <row r="111" spans="2:12" x14ac:dyDescent="0.35">
      <c r="B111" t="s">
        <v>461</v>
      </c>
      <c r="C111" t="s">
        <v>462</v>
      </c>
      <c r="D111" t="s">
        <v>108</v>
      </c>
      <c r="E111" t="s">
        <v>128</v>
      </c>
      <c r="F111" t="s">
        <v>463</v>
      </c>
      <c r="G111" t="s">
        <v>464</v>
      </c>
      <c r="H111" s="15">
        <v>42621</v>
      </c>
      <c r="I111">
        <v>1091667</v>
      </c>
      <c r="K111" t="s">
        <v>1610</v>
      </c>
      <c r="L111" t="s">
        <v>1562</v>
      </c>
    </row>
    <row r="112" spans="2:12" x14ac:dyDescent="0.35">
      <c r="B112" t="s">
        <v>465</v>
      </c>
      <c r="C112" t="s">
        <v>466</v>
      </c>
      <c r="D112" t="s">
        <v>108</v>
      </c>
      <c r="E112" t="s">
        <v>35</v>
      </c>
      <c r="F112" t="s">
        <v>467</v>
      </c>
      <c r="G112" t="s">
        <v>468</v>
      </c>
      <c r="I112">
        <v>93410</v>
      </c>
      <c r="J112">
        <v>1879</v>
      </c>
      <c r="K112" t="s">
        <v>1611</v>
      </c>
      <c r="L112" t="s">
        <v>1519</v>
      </c>
    </row>
    <row r="113" spans="2:12" x14ac:dyDescent="0.35">
      <c r="B113" t="s">
        <v>469</v>
      </c>
      <c r="C113" t="s">
        <v>470</v>
      </c>
      <c r="D113" t="s">
        <v>108</v>
      </c>
      <c r="E113" t="s">
        <v>33</v>
      </c>
      <c r="F113" t="s">
        <v>471</v>
      </c>
      <c r="G113" t="s">
        <v>472</v>
      </c>
      <c r="H113" s="15">
        <v>40661</v>
      </c>
      <c r="I113">
        <v>1058090</v>
      </c>
      <c r="K113" t="s">
        <v>1612</v>
      </c>
      <c r="L113" t="s">
        <v>1519</v>
      </c>
    </row>
    <row r="114" spans="2:12" x14ac:dyDescent="0.35">
      <c r="B114" t="s">
        <v>16</v>
      </c>
      <c r="C114" t="s">
        <v>473</v>
      </c>
      <c r="D114" t="s">
        <v>108</v>
      </c>
      <c r="E114" t="s">
        <v>36</v>
      </c>
      <c r="F114" t="s">
        <v>201</v>
      </c>
      <c r="G114" t="s">
        <v>474</v>
      </c>
      <c r="H114" s="15">
        <v>40374</v>
      </c>
      <c r="I114">
        <v>896159</v>
      </c>
      <c r="K114" t="s">
        <v>1613</v>
      </c>
      <c r="L114" t="s">
        <v>1614</v>
      </c>
    </row>
    <row r="115" spans="2:12" x14ac:dyDescent="0.35">
      <c r="B115" t="s">
        <v>475</v>
      </c>
      <c r="C115" t="s">
        <v>476</v>
      </c>
      <c r="D115" t="s">
        <v>108</v>
      </c>
      <c r="E115" t="s">
        <v>34</v>
      </c>
      <c r="F115" t="s">
        <v>477</v>
      </c>
      <c r="G115" t="s">
        <v>478</v>
      </c>
      <c r="H115" s="15">
        <v>42367</v>
      </c>
      <c r="I115">
        <v>313927</v>
      </c>
      <c r="K115" t="s">
        <v>1615</v>
      </c>
      <c r="L115" t="s">
        <v>1556</v>
      </c>
    </row>
    <row r="116" spans="2:12" x14ac:dyDescent="0.35">
      <c r="B116" t="s">
        <v>479</v>
      </c>
      <c r="C116" t="s">
        <v>480</v>
      </c>
      <c r="D116" t="s">
        <v>108</v>
      </c>
      <c r="E116" t="s">
        <v>37</v>
      </c>
      <c r="F116" t="s">
        <v>266</v>
      </c>
      <c r="G116" t="s">
        <v>481</v>
      </c>
      <c r="H116" s="15">
        <v>27941</v>
      </c>
      <c r="I116">
        <v>701221</v>
      </c>
      <c r="K116" t="s">
        <v>1616</v>
      </c>
      <c r="L116" t="s">
        <v>1562</v>
      </c>
    </row>
    <row r="117" spans="2:12" x14ac:dyDescent="0.35">
      <c r="B117" t="s">
        <v>482</v>
      </c>
      <c r="C117" t="s">
        <v>483</v>
      </c>
      <c r="D117" t="s">
        <v>108</v>
      </c>
      <c r="E117" t="s">
        <v>35</v>
      </c>
      <c r="F117" t="s">
        <v>278</v>
      </c>
      <c r="G117" t="s">
        <v>283</v>
      </c>
      <c r="H117" s="15">
        <v>41811</v>
      </c>
      <c r="I117">
        <v>1168054</v>
      </c>
      <c r="K117" t="s">
        <v>1570</v>
      </c>
      <c r="L117" t="s">
        <v>1571</v>
      </c>
    </row>
    <row r="118" spans="2:12" x14ac:dyDescent="0.35">
      <c r="B118" t="s">
        <v>484</v>
      </c>
      <c r="C118" t="s">
        <v>485</v>
      </c>
      <c r="D118" t="s">
        <v>108</v>
      </c>
      <c r="E118" t="s">
        <v>36</v>
      </c>
      <c r="F118" t="s">
        <v>201</v>
      </c>
      <c r="G118" t="s">
        <v>486</v>
      </c>
      <c r="H118" s="15">
        <v>35782</v>
      </c>
      <c r="I118">
        <v>20286</v>
      </c>
      <c r="K118" t="s">
        <v>1617</v>
      </c>
      <c r="L118" t="s">
        <v>1552</v>
      </c>
    </row>
    <row r="119" spans="2:12" x14ac:dyDescent="0.35">
      <c r="B119" t="s">
        <v>487</v>
      </c>
      <c r="C119" t="s">
        <v>488</v>
      </c>
      <c r="D119" t="s">
        <v>108</v>
      </c>
      <c r="E119" t="s">
        <v>38</v>
      </c>
      <c r="F119" t="s">
        <v>489</v>
      </c>
      <c r="G119" t="s">
        <v>490</v>
      </c>
      <c r="H119" s="15">
        <v>36951</v>
      </c>
      <c r="I119">
        <v>723254</v>
      </c>
      <c r="K119" t="s">
        <v>1618</v>
      </c>
      <c r="L119" t="s">
        <v>1552</v>
      </c>
    </row>
    <row r="120" spans="2:12" x14ac:dyDescent="0.35">
      <c r="B120" t="s">
        <v>14</v>
      </c>
      <c r="C120" t="s">
        <v>54</v>
      </c>
      <c r="D120" t="s">
        <v>108</v>
      </c>
      <c r="E120" t="s">
        <v>39</v>
      </c>
      <c r="F120" t="s">
        <v>304</v>
      </c>
      <c r="G120" t="s">
        <v>134</v>
      </c>
      <c r="H120" s="15">
        <v>34304</v>
      </c>
      <c r="I120">
        <v>858877</v>
      </c>
      <c r="K120" t="s">
        <v>1520</v>
      </c>
      <c r="L120" t="s">
        <v>1519</v>
      </c>
    </row>
    <row r="121" spans="2:12" x14ac:dyDescent="0.35">
      <c r="B121" t="s">
        <v>491</v>
      </c>
      <c r="C121" t="s">
        <v>492</v>
      </c>
      <c r="D121" t="s">
        <v>108</v>
      </c>
      <c r="E121" t="s">
        <v>36</v>
      </c>
      <c r="F121" t="s">
        <v>342</v>
      </c>
      <c r="G121" t="s">
        <v>230</v>
      </c>
      <c r="H121" s="15">
        <v>32294</v>
      </c>
      <c r="I121">
        <v>831001</v>
      </c>
      <c r="K121" t="s">
        <v>1553</v>
      </c>
      <c r="L121" t="s">
        <v>1554</v>
      </c>
    </row>
    <row r="122" spans="2:12" x14ac:dyDescent="0.35">
      <c r="B122" t="s">
        <v>493</v>
      </c>
      <c r="C122" t="s">
        <v>494</v>
      </c>
      <c r="D122" t="s">
        <v>108</v>
      </c>
      <c r="E122" t="s">
        <v>36</v>
      </c>
      <c r="F122" t="s">
        <v>350</v>
      </c>
      <c r="G122" t="s">
        <v>495</v>
      </c>
      <c r="H122" s="15">
        <v>42398</v>
      </c>
      <c r="I122">
        <v>759944</v>
      </c>
      <c r="K122" t="s">
        <v>1619</v>
      </c>
      <c r="L122" t="s">
        <v>1620</v>
      </c>
    </row>
    <row r="123" spans="2:12" x14ac:dyDescent="0.35">
      <c r="B123" t="s">
        <v>496</v>
      </c>
      <c r="C123" t="s">
        <v>497</v>
      </c>
      <c r="D123" t="s">
        <v>108</v>
      </c>
      <c r="E123" t="s">
        <v>39</v>
      </c>
      <c r="F123" t="s">
        <v>133</v>
      </c>
      <c r="G123" t="s">
        <v>498</v>
      </c>
      <c r="H123" s="15">
        <v>36495</v>
      </c>
      <c r="I123">
        <v>877890</v>
      </c>
      <c r="K123" t="s">
        <v>1621</v>
      </c>
      <c r="L123" t="s">
        <v>1527</v>
      </c>
    </row>
    <row r="124" spans="2:12" x14ac:dyDescent="0.35">
      <c r="B124" t="s">
        <v>28</v>
      </c>
      <c r="C124" t="s">
        <v>46</v>
      </c>
      <c r="D124" t="s">
        <v>108</v>
      </c>
      <c r="E124" t="s">
        <v>34</v>
      </c>
      <c r="F124" t="s">
        <v>477</v>
      </c>
      <c r="G124" t="s">
        <v>499</v>
      </c>
      <c r="H124" s="15">
        <v>25293</v>
      </c>
      <c r="I124">
        <v>21076</v>
      </c>
      <c r="J124">
        <v>1913</v>
      </c>
      <c r="K124" t="s">
        <v>1622</v>
      </c>
      <c r="L124" t="s">
        <v>1519</v>
      </c>
    </row>
    <row r="125" spans="2:12" x14ac:dyDescent="0.35">
      <c r="B125" t="s">
        <v>500</v>
      </c>
      <c r="C125" t="s">
        <v>501</v>
      </c>
      <c r="D125" t="s">
        <v>108</v>
      </c>
      <c r="E125" t="s">
        <v>36</v>
      </c>
      <c r="F125" t="s">
        <v>425</v>
      </c>
      <c r="G125" t="s">
        <v>298</v>
      </c>
      <c r="H125" s="15">
        <v>38940</v>
      </c>
      <c r="I125">
        <v>1156375</v>
      </c>
      <c r="K125" t="s">
        <v>1573</v>
      </c>
      <c r="L125" t="s">
        <v>1513</v>
      </c>
    </row>
    <row r="126" spans="2:12" x14ac:dyDescent="0.35">
      <c r="B126" t="s">
        <v>502</v>
      </c>
      <c r="C126" t="s">
        <v>503</v>
      </c>
      <c r="D126" t="s">
        <v>108</v>
      </c>
      <c r="E126" t="s">
        <v>41</v>
      </c>
      <c r="F126" t="s">
        <v>219</v>
      </c>
      <c r="G126" t="s">
        <v>504</v>
      </c>
      <c r="H126" s="15">
        <v>36283</v>
      </c>
      <c r="I126">
        <v>811156</v>
      </c>
      <c r="K126" t="s">
        <v>1623</v>
      </c>
      <c r="L126" t="s">
        <v>1592</v>
      </c>
    </row>
    <row r="127" spans="2:12" x14ac:dyDescent="0.35">
      <c r="B127" t="s">
        <v>505</v>
      </c>
      <c r="C127" t="s">
        <v>506</v>
      </c>
      <c r="D127" t="s">
        <v>108</v>
      </c>
      <c r="E127" t="s">
        <v>34</v>
      </c>
      <c r="F127" t="s">
        <v>507</v>
      </c>
      <c r="G127" t="s">
        <v>508</v>
      </c>
      <c r="I127">
        <v>21344</v>
      </c>
      <c r="J127">
        <v>1886</v>
      </c>
      <c r="K127" t="s">
        <v>1624</v>
      </c>
      <c r="L127" t="s">
        <v>1529</v>
      </c>
    </row>
    <row r="128" spans="2:12" x14ac:dyDescent="0.35">
      <c r="B128" t="s">
        <v>509</v>
      </c>
      <c r="C128" t="s">
        <v>510</v>
      </c>
      <c r="D128" t="s">
        <v>108</v>
      </c>
      <c r="E128" t="s">
        <v>39</v>
      </c>
      <c r="F128" t="s">
        <v>124</v>
      </c>
      <c r="G128" t="s">
        <v>511</v>
      </c>
      <c r="H128" s="15">
        <v>39038</v>
      </c>
      <c r="I128">
        <v>1058290</v>
      </c>
      <c r="K128" t="s">
        <v>1625</v>
      </c>
      <c r="L128" t="s">
        <v>1556</v>
      </c>
    </row>
    <row r="129" spans="2:12" x14ac:dyDescent="0.35">
      <c r="B129" t="s">
        <v>512</v>
      </c>
      <c r="C129" t="s">
        <v>513</v>
      </c>
      <c r="D129" t="s">
        <v>108</v>
      </c>
      <c r="E129" t="s">
        <v>34</v>
      </c>
      <c r="F129" t="s">
        <v>477</v>
      </c>
      <c r="G129" t="s">
        <v>230</v>
      </c>
      <c r="I129">
        <v>21665</v>
      </c>
      <c r="J129">
        <v>1806</v>
      </c>
      <c r="K129" t="s">
        <v>1553</v>
      </c>
      <c r="L129" t="s">
        <v>1554</v>
      </c>
    </row>
    <row r="130" spans="2:12" x14ac:dyDescent="0.35">
      <c r="B130" t="s">
        <v>514</v>
      </c>
      <c r="C130" t="s">
        <v>515</v>
      </c>
      <c r="D130" t="s">
        <v>108</v>
      </c>
      <c r="E130" t="s">
        <v>128</v>
      </c>
      <c r="F130" t="s">
        <v>463</v>
      </c>
      <c r="G130" t="s">
        <v>516</v>
      </c>
      <c r="H130" s="15">
        <v>42265</v>
      </c>
      <c r="I130">
        <v>1166691</v>
      </c>
      <c r="K130" t="s">
        <v>1626</v>
      </c>
      <c r="L130" t="s">
        <v>1532</v>
      </c>
    </row>
    <row r="131" spans="2:12" x14ac:dyDescent="0.35">
      <c r="B131" t="s">
        <v>517</v>
      </c>
      <c r="C131" t="s">
        <v>518</v>
      </c>
      <c r="D131" t="s">
        <v>108</v>
      </c>
      <c r="E131" t="s">
        <v>36</v>
      </c>
      <c r="F131" t="s">
        <v>342</v>
      </c>
      <c r="G131" t="s">
        <v>314</v>
      </c>
      <c r="H131" s="15">
        <v>35034</v>
      </c>
      <c r="I131">
        <v>28412</v>
      </c>
      <c r="K131" t="s">
        <v>1575</v>
      </c>
      <c r="L131" t="s">
        <v>1540</v>
      </c>
    </row>
    <row r="132" spans="2:12" x14ac:dyDescent="0.35">
      <c r="B132" t="s">
        <v>519</v>
      </c>
      <c r="C132" t="s">
        <v>520</v>
      </c>
      <c r="D132" t="s">
        <v>108</v>
      </c>
      <c r="E132" t="s">
        <v>34</v>
      </c>
      <c r="F132" t="s">
        <v>404</v>
      </c>
      <c r="G132" t="s">
        <v>298</v>
      </c>
      <c r="H132" s="15">
        <v>30559</v>
      </c>
      <c r="I132">
        <v>23217</v>
      </c>
      <c r="K132" t="s">
        <v>1573</v>
      </c>
      <c r="L132" t="s">
        <v>1513</v>
      </c>
    </row>
    <row r="133" spans="2:12" x14ac:dyDescent="0.35">
      <c r="B133" t="s">
        <v>521</v>
      </c>
      <c r="C133" t="s">
        <v>522</v>
      </c>
      <c r="D133" t="s">
        <v>108</v>
      </c>
      <c r="E133" t="s">
        <v>35</v>
      </c>
      <c r="F133" t="s">
        <v>278</v>
      </c>
      <c r="G133" t="s">
        <v>523</v>
      </c>
      <c r="H133" s="15">
        <v>42422</v>
      </c>
      <c r="I133">
        <v>1358071</v>
      </c>
      <c r="K133" t="s">
        <v>1627</v>
      </c>
      <c r="L133" t="s">
        <v>1540</v>
      </c>
    </row>
    <row r="134" spans="2:12" x14ac:dyDescent="0.35">
      <c r="B134" t="s">
        <v>524</v>
      </c>
      <c r="C134" t="s">
        <v>525</v>
      </c>
      <c r="D134" t="s">
        <v>108</v>
      </c>
      <c r="E134" t="s">
        <v>35</v>
      </c>
      <c r="F134" t="s">
        <v>278</v>
      </c>
      <c r="G134" t="s">
        <v>279</v>
      </c>
      <c r="I134">
        <v>1163165</v>
      </c>
      <c r="J134">
        <v>2002</v>
      </c>
      <c r="K134" t="s">
        <v>1569</v>
      </c>
      <c r="L134" t="s">
        <v>1540</v>
      </c>
    </row>
    <row r="135" spans="2:12" x14ac:dyDescent="0.35">
      <c r="B135" t="s">
        <v>526</v>
      </c>
      <c r="C135" t="s">
        <v>527</v>
      </c>
      <c r="D135" t="s">
        <v>108</v>
      </c>
      <c r="E135" t="s">
        <v>41</v>
      </c>
      <c r="F135" t="s">
        <v>197</v>
      </c>
      <c r="G135" t="s">
        <v>230</v>
      </c>
      <c r="I135">
        <v>1047862</v>
      </c>
      <c r="J135">
        <v>1823</v>
      </c>
      <c r="K135" t="s">
        <v>1553</v>
      </c>
      <c r="L135" t="s">
        <v>1554</v>
      </c>
    </row>
    <row r="136" spans="2:12" x14ac:dyDescent="0.35">
      <c r="B136" t="s">
        <v>29</v>
      </c>
      <c r="C136" t="s">
        <v>44</v>
      </c>
      <c r="D136" t="s">
        <v>108</v>
      </c>
      <c r="E136" t="s">
        <v>34</v>
      </c>
      <c r="F136" t="s">
        <v>392</v>
      </c>
      <c r="G136" t="s">
        <v>528</v>
      </c>
      <c r="H136" s="15">
        <v>38534</v>
      </c>
      <c r="I136">
        <v>16918</v>
      </c>
      <c r="K136" t="s">
        <v>1628</v>
      </c>
      <c r="L136" t="s">
        <v>1554</v>
      </c>
    </row>
    <row r="137" spans="2:12" x14ac:dyDescent="0.35">
      <c r="B137" t="s">
        <v>529</v>
      </c>
      <c r="C137" t="s">
        <v>530</v>
      </c>
      <c r="D137" t="s">
        <v>108</v>
      </c>
      <c r="E137" t="s">
        <v>37</v>
      </c>
      <c r="F137" t="s">
        <v>185</v>
      </c>
      <c r="G137" t="s">
        <v>531</v>
      </c>
      <c r="H137" s="15">
        <v>42636</v>
      </c>
      <c r="I137">
        <v>711404</v>
      </c>
      <c r="K137" t="s">
        <v>1629</v>
      </c>
      <c r="L137" t="s">
        <v>1519</v>
      </c>
    </row>
    <row r="138" spans="2:12" x14ac:dyDescent="0.35">
      <c r="B138" t="s">
        <v>532</v>
      </c>
      <c r="C138" t="s">
        <v>533</v>
      </c>
      <c r="D138" t="s">
        <v>108</v>
      </c>
      <c r="E138" t="s">
        <v>38</v>
      </c>
      <c r="F138" t="s">
        <v>489</v>
      </c>
      <c r="G138" t="s">
        <v>314</v>
      </c>
      <c r="H138" s="15">
        <v>43283</v>
      </c>
      <c r="I138">
        <v>900075</v>
      </c>
      <c r="K138" t="s">
        <v>1575</v>
      </c>
      <c r="L138" t="s">
        <v>1540</v>
      </c>
    </row>
    <row r="139" spans="2:12" x14ac:dyDescent="0.35">
      <c r="B139" t="s">
        <v>534</v>
      </c>
      <c r="C139" t="s">
        <v>535</v>
      </c>
      <c r="D139" t="s">
        <v>108</v>
      </c>
      <c r="E139" t="s">
        <v>39</v>
      </c>
      <c r="F139" t="s">
        <v>256</v>
      </c>
      <c r="G139" t="s">
        <v>536</v>
      </c>
      <c r="I139">
        <v>24741</v>
      </c>
      <c r="J139">
        <v>1851</v>
      </c>
      <c r="K139" t="s">
        <v>1630</v>
      </c>
      <c r="L139" t="s">
        <v>1554</v>
      </c>
    </row>
    <row r="140" spans="2:12" x14ac:dyDescent="0.35">
      <c r="B140" t="s">
        <v>537</v>
      </c>
      <c r="C140" t="s">
        <v>538</v>
      </c>
      <c r="D140" t="s">
        <v>108</v>
      </c>
      <c r="E140" t="s">
        <v>40</v>
      </c>
      <c r="F140" t="s">
        <v>456</v>
      </c>
      <c r="G140" t="s">
        <v>539</v>
      </c>
      <c r="H140" s="15">
        <v>43619</v>
      </c>
      <c r="I140">
        <v>1755672</v>
      </c>
      <c r="J140">
        <v>2019</v>
      </c>
      <c r="K140" t="s">
        <v>1631</v>
      </c>
      <c r="L140" t="s">
        <v>1632</v>
      </c>
    </row>
    <row r="141" spans="2:12" x14ac:dyDescent="0.35">
      <c r="B141" t="s">
        <v>540</v>
      </c>
      <c r="C141" t="s">
        <v>541</v>
      </c>
      <c r="D141" t="s">
        <v>108</v>
      </c>
      <c r="E141" t="s">
        <v>34</v>
      </c>
      <c r="F141" t="s">
        <v>542</v>
      </c>
      <c r="G141" t="s">
        <v>543</v>
      </c>
      <c r="H141" s="15">
        <v>34243</v>
      </c>
      <c r="I141">
        <v>909832</v>
      </c>
      <c r="K141" t="s">
        <v>1633</v>
      </c>
      <c r="L141" t="s">
        <v>1535</v>
      </c>
    </row>
    <row r="142" spans="2:12" x14ac:dyDescent="0.35">
      <c r="B142" t="s">
        <v>544</v>
      </c>
      <c r="C142" t="s">
        <v>545</v>
      </c>
      <c r="D142" t="s">
        <v>108</v>
      </c>
      <c r="E142" t="s">
        <v>34</v>
      </c>
      <c r="F142" t="s">
        <v>546</v>
      </c>
      <c r="G142" t="s">
        <v>230</v>
      </c>
      <c r="H142" s="15">
        <v>42646</v>
      </c>
      <c r="I142">
        <v>1024305</v>
      </c>
      <c r="K142" t="s">
        <v>1553</v>
      </c>
      <c r="L142" t="s">
        <v>1554</v>
      </c>
    </row>
    <row r="143" spans="2:12" x14ac:dyDescent="0.35">
      <c r="B143" t="s">
        <v>547</v>
      </c>
      <c r="C143" t="s">
        <v>548</v>
      </c>
      <c r="D143" t="s">
        <v>108</v>
      </c>
      <c r="E143" t="s">
        <v>176</v>
      </c>
      <c r="F143" t="s">
        <v>235</v>
      </c>
      <c r="G143" t="s">
        <v>279</v>
      </c>
      <c r="H143" s="15">
        <v>40982</v>
      </c>
      <c r="I143">
        <v>1051470</v>
      </c>
      <c r="K143" t="s">
        <v>1569</v>
      </c>
      <c r="L143" t="s">
        <v>1540</v>
      </c>
    </row>
    <row r="144" spans="2:12" x14ac:dyDescent="0.35">
      <c r="B144" t="s">
        <v>549</v>
      </c>
      <c r="C144" t="s">
        <v>550</v>
      </c>
      <c r="D144" t="s">
        <v>108</v>
      </c>
      <c r="E144" t="s">
        <v>38</v>
      </c>
      <c r="F144" t="s">
        <v>551</v>
      </c>
      <c r="G144" t="s">
        <v>552</v>
      </c>
      <c r="H144" s="15">
        <v>24745</v>
      </c>
      <c r="I144">
        <v>277948</v>
      </c>
      <c r="J144">
        <v>1980</v>
      </c>
      <c r="K144" t="s">
        <v>1634</v>
      </c>
      <c r="L144" t="s">
        <v>1527</v>
      </c>
    </row>
    <row r="145" spans="2:12" x14ac:dyDescent="0.35">
      <c r="B145" t="s">
        <v>553</v>
      </c>
      <c r="C145" t="s">
        <v>554</v>
      </c>
      <c r="D145" t="s">
        <v>108</v>
      </c>
      <c r="E145" t="s">
        <v>38</v>
      </c>
      <c r="F145" t="s">
        <v>555</v>
      </c>
      <c r="G145" t="s">
        <v>556</v>
      </c>
      <c r="H145" s="15">
        <v>23832</v>
      </c>
      <c r="I145">
        <v>26172</v>
      </c>
      <c r="J145">
        <v>1919</v>
      </c>
      <c r="K145" t="s">
        <v>1528</v>
      </c>
      <c r="L145" t="s">
        <v>1566</v>
      </c>
    </row>
    <row r="146" spans="2:12" x14ac:dyDescent="0.35">
      <c r="B146" t="s">
        <v>557</v>
      </c>
      <c r="C146" t="s">
        <v>558</v>
      </c>
      <c r="D146" t="s">
        <v>108</v>
      </c>
      <c r="E146" t="s">
        <v>37</v>
      </c>
      <c r="F146" t="s">
        <v>559</v>
      </c>
      <c r="G146" t="s">
        <v>560</v>
      </c>
      <c r="I146">
        <v>64803</v>
      </c>
      <c r="J146">
        <v>1996</v>
      </c>
      <c r="K146" t="s">
        <v>1635</v>
      </c>
      <c r="L146" t="s">
        <v>1620</v>
      </c>
    </row>
    <row r="147" spans="2:12" x14ac:dyDescent="0.35">
      <c r="B147" t="s">
        <v>561</v>
      </c>
      <c r="C147" t="s">
        <v>562</v>
      </c>
      <c r="D147" t="s">
        <v>108</v>
      </c>
      <c r="E147" t="s">
        <v>33</v>
      </c>
      <c r="F147" t="s">
        <v>563</v>
      </c>
      <c r="G147" t="s">
        <v>223</v>
      </c>
      <c r="I147">
        <v>882184</v>
      </c>
      <c r="J147">
        <v>1978</v>
      </c>
      <c r="K147" t="s">
        <v>1551</v>
      </c>
      <c r="L147" t="s">
        <v>1540</v>
      </c>
    </row>
    <row r="148" spans="2:12" x14ac:dyDescent="0.35">
      <c r="B148" t="s">
        <v>564</v>
      </c>
      <c r="C148" t="s">
        <v>565</v>
      </c>
      <c r="D148" t="s">
        <v>108</v>
      </c>
      <c r="E148" t="s">
        <v>37</v>
      </c>
      <c r="F148" t="s">
        <v>113</v>
      </c>
      <c r="G148" t="s">
        <v>566</v>
      </c>
      <c r="I148">
        <v>313616</v>
      </c>
      <c r="J148">
        <v>1969</v>
      </c>
      <c r="K148" t="s">
        <v>1636</v>
      </c>
      <c r="L148" t="s">
        <v>1637</v>
      </c>
    </row>
    <row r="149" spans="2:12" x14ac:dyDescent="0.35">
      <c r="B149" t="s">
        <v>567</v>
      </c>
      <c r="C149" t="s">
        <v>568</v>
      </c>
      <c r="D149" t="s">
        <v>108</v>
      </c>
      <c r="E149" t="s">
        <v>33</v>
      </c>
      <c r="F149" t="s">
        <v>471</v>
      </c>
      <c r="G149" t="s">
        <v>569</v>
      </c>
      <c r="I149">
        <v>940944</v>
      </c>
      <c r="J149">
        <v>1938</v>
      </c>
      <c r="K149" t="s">
        <v>1638</v>
      </c>
      <c r="L149" t="s">
        <v>1527</v>
      </c>
    </row>
    <row r="150" spans="2:12" x14ac:dyDescent="0.35">
      <c r="B150" t="s">
        <v>570</v>
      </c>
      <c r="C150" t="s">
        <v>571</v>
      </c>
      <c r="D150" t="s">
        <v>108</v>
      </c>
      <c r="E150" t="s">
        <v>37</v>
      </c>
      <c r="F150" t="s">
        <v>572</v>
      </c>
      <c r="G150" t="s">
        <v>283</v>
      </c>
      <c r="H150" s="15">
        <v>39660</v>
      </c>
      <c r="I150">
        <v>927066</v>
      </c>
      <c r="K150" t="s">
        <v>1570</v>
      </c>
      <c r="L150" t="s">
        <v>1571</v>
      </c>
    </row>
    <row r="151" spans="2:12" x14ac:dyDescent="0.35">
      <c r="B151" t="s">
        <v>573</v>
      </c>
      <c r="C151" t="s">
        <v>574</v>
      </c>
      <c r="D151" t="s">
        <v>108</v>
      </c>
      <c r="E151" t="s">
        <v>38</v>
      </c>
      <c r="F151" t="s">
        <v>575</v>
      </c>
      <c r="G151" t="s">
        <v>576</v>
      </c>
      <c r="I151">
        <v>315189</v>
      </c>
      <c r="J151">
        <v>1837</v>
      </c>
      <c r="K151" t="s">
        <v>1639</v>
      </c>
      <c r="L151" t="s">
        <v>1513</v>
      </c>
    </row>
    <row r="152" spans="2:12" x14ac:dyDescent="0.35">
      <c r="B152" t="s">
        <v>577</v>
      </c>
      <c r="C152" t="s">
        <v>578</v>
      </c>
      <c r="D152" t="s">
        <v>108</v>
      </c>
      <c r="E152" t="s">
        <v>38</v>
      </c>
      <c r="F152" t="s">
        <v>168</v>
      </c>
      <c r="G152" t="s">
        <v>508</v>
      </c>
      <c r="H152" s="15">
        <v>41528</v>
      </c>
      <c r="I152">
        <v>27904</v>
      </c>
      <c r="K152" t="s">
        <v>1624</v>
      </c>
      <c r="L152" t="s">
        <v>1529</v>
      </c>
    </row>
    <row r="153" spans="2:12" x14ac:dyDescent="0.35">
      <c r="B153" t="s">
        <v>579</v>
      </c>
      <c r="C153" t="s">
        <v>580</v>
      </c>
      <c r="D153" t="s">
        <v>108</v>
      </c>
      <c r="E153" t="s">
        <v>37</v>
      </c>
      <c r="F153" t="s">
        <v>185</v>
      </c>
      <c r="G153" t="s">
        <v>581</v>
      </c>
      <c r="H153" s="15">
        <v>39766</v>
      </c>
      <c r="I153">
        <v>818479</v>
      </c>
      <c r="K153" t="s">
        <v>1640</v>
      </c>
      <c r="L153" t="s">
        <v>1532</v>
      </c>
    </row>
    <row r="154" spans="2:12" x14ac:dyDescent="0.35">
      <c r="B154" t="s">
        <v>582</v>
      </c>
      <c r="C154" t="s">
        <v>583</v>
      </c>
      <c r="D154" t="s">
        <v>108</v>
      </c>
      <c r="E154" t="s">
        <v>35</v>
      </c>
      <c r="F154" t="s">
        <v>278</v>
      </c>
      <c r="G154" t="s">
        <v>584</v>
      </c>
      <c r="H154" s="15">
        <v>36768</v>
      </c>
      <c r="I154">
        <v>1090012</v>
      </c>
      <c r="K154" t="s">
        <v>1641</v>
      </c>
      <c r="L154" t="s">
        <v>1642</v>
      </c>
    </row>
    <row r="155" spans="2:12" x14ac:dyDescent="0.35">
      <c r="B155" t="s">
        <v>585</v>
      </c>
      <c r="C155" t="s">
        <v>586</v>
      </c>
      <c r="D155" t="s">
        <v>108</v>
      </c>
      <c r="E155" t="s">
        <v>35</v>
      </c>
      <c r="F155" t="s">
        <v>278</v>
      </c>
      <c r="G155" t="s">
        <v>523</v>
      </c>
      <c r="H155" s="15">
        <v>43437</v>
      </c>
      <c r="I155">
        <v>1539838</v>
      </c>
      <c r="J155">
        <v>2007</v>
      </c>
      <c r="K155" t="s">
        <v>1627</v>
      </c>
      <c r="L155" t="s">
        <v>1540</v>
      </c>
    </row>
    <row r="156" spans="2:12" x14ac:dyDescent="0.35">
      <c r="B156" t="s">
        <v>587</v>
      </c>
      <c r="C156" t="s">
        <v>588</v>
      </c>
      <c r="D156" t="s">
        <v>108</v>
      </c>
      <c r="E156" t="s">
        <v>176</v>
      </c>
      <c r="F156" t="s">
        <v>235</v>
      </c>
      <c r="G156" t="s">
        <v>460</v>
      </c>
      <c r="H156" s="15">
        <v>42508</v>
      </c>
      <c r="I156">
        <v>1297996</v>
      </c>
      <c r="K156" t="s">
        <v>1609</v>
      </c>
      <c r="L156" t="s">
        <v>1519</v>
      </c>
    </row>
    <row r="157" spans="2:12" x14ac:dyDescent="0.35">
      <c r="B157" t="s">
        <v>589</v>
      </c>
      <c r="C157" t="s">
        <v>590</v>
      </c>
      <c r="D157" t="s">
        <v>108</v>
      </c>
      <c r="E157" t="s">
        <v>36</v>
      </c>
      <c r="F157" t="s">
        <v>229</v>
      </c>
      <c r="G157" t="s">
        <v>591</v>
      </c>
      <c r="H157" s="15">
        <v>39265</v>
      </c>
      <c r="I157">
        <v>1393612</v>
      </c>
      <c r="K157" t="s">
        <v>1643</v>
      </c>
      <c r="L157" t="s">
        <v>1513</v>
      </c>
    </row>
    <row r="158" spans="2:12" x14ac:dyDescent="0.35">
      <c r="B158" t="s">
        <v>592</v>
      </c>
      <c r="C158" t="s">
        <v>593</v>
      </c>
      <c r="D158" t="s">
        <v>108</v>
      </c>
      <c r="E158" t="s">
        <v>128</v>
      </c>
      <c r="F158" t="s">
        <v>432</v>
      </c>
      <c r="G158" t="s">
        <v>594</v>
      </c>
      <c r="H158" s="15">
        <v>40238</v>
      </c>
      <c r="I158">
        <v>1437107</v>
      </c>
      <c r="K158" t="s">
        <v>1644</v>
      </c>
      <c r="L158" t="s">
        <v>1645</v>
      </c>
    </row>
    <row r="159" spans="2:12" x14ac:dyDescent="0.35">
      <c r="B159" t="s">
        <v>595</v>
      </c>
      <c r="C159" t="s">
        <v>596</v>
      </c>
      <c r="D159" t="s">
        <v>108</v>
      </c>
      <c r="E159" t="s">
        <v>128</v>
      </c>
      <c r="F159" t="s">
        <v>432</v>
      </c>
      <c r="G159" t="s">
        <v>594</v>
      </c>
      <c r="H159" s="15">
        <v>41858</v>
      </c>
      <c r="I159">
        <v>1437107</v>
      </c>
      <c r="K159" t="s">
        <v>1644</v>
      </c>
      <c r="L159" t="s">
        <v>1645</v>
      </c>
    </row>
    <row r="160" spans="2:12" x14ac:dyDescent="0.35">
      <c r="B160" t="s">
        <v>597</v>
      </c>
      <c r="C160" t="s">
        <v>598</v>
      </c>
      <c r="D160" t="s">
        <v>108</v>
      </c>
      <c r="E160" t="s">
        <v>128</v>
      </c>
      <c r="F160" t="s">
        <v>463</v>
      </c>
      <c r="G160" t="s">
        <v>599</v>
      </c>
      <c r="H160" s="15">
        <v>42807</v>
      </c>
      <c r="I160">
        <v>1001082</v>
      </c>
      <c r="K160" t="s">
        <v>1646</v>
      </c>
      <c r="L160" t="s">
        <v>1571</v>
      </c>
    </row>
    <row r="161" spans="2:12" x14ac:dyDescent="0.35">
      <c r="B161" t="s">
        <v>22</v>
      </c>
      <c r="C161" t="s">
        <v>42</v>
      </c>
      <c r="D161" t="s">
        <v>108</v>
      </c>
      <c r="E161" t="s">
        <v>33</v>
      </c>
      <c r="F161" t="s">
        <v>600</v>
      </c>
      <c r="G161" t="s">
        <v>601</v>
      </c>
      <c r="H161" s="15">
        <v>41246</v>
      </c>
      <c r="I161">
        <v>29534</v>
      </c>
      <c r="K161" t="s">
        <v>1647</v>
      </c>
      <c r="L161" t="s">
        <v>1579</v>
      </c>
    </row>
    <row r="162" spans="2:12" x14ac:dyDescent="0.35">
      <c r="B162" t="s">
        <v>602</v>
      </c>
      <c r="C162" t="s">
        <v>603</v>
      </c>
      <c r="D162" t="s">
        <v>108</v>
      </c>
      <c r="E162" t="s">
        <v>33</v>
      </c>
      <c r="F162" t="s">
        <v>600</v>
      </c>
      <c r="G162" t="s">
        <v>604</v>
      </c>
      <c r="H162" s="15">
        <v>40896</v>
      </c>
      <c r="I162">
        <v>935703</v>
      </c>
      <c r="K162" t="s">
        <v>1648</v>
      </c>
      <c r="L162" t="s">
        <v>1525</v>
      </c>
    </row>
    <row r="163" spans="2:12" x14ac:dyDescent="0.35">
      <c r="B163" t="s">
        <v>605</v>
      </c>
      <c r="C163" t="s">
        <v>606</v>
      </c>
      <c r="D163" t="s">
        <v>108</v>
      </c>
      <c r="E163" t="s">
        <v>41</v>
      </c>
      <c r="F163" t="s">
        <v>197</v>
      </c>
      <c r="G163" t="s">
        <v>212</v>
      </c>
      <c r="I163">
        <v>715957</v>
      </c>
      <c r="J163">
        <v>1983</v>
      </c>
      <c r="K163" t="s">
        <v>1545</v>
      </c>
      <c r="L163" t="s">
        <v>1525</v>
      </c>
    </row>
    <row r="164" spans="2:12" x14ac:dyDescent="0.35">
      <c r="B164" t="s">
        <v>607</v>
      </c>
      <c r="C164" t="s">
        <v>608</v>
      </c>
      <c r="D164" t="s">
        <v>108</v>
      </c>
      <c r="E164" t="s">
        <v>38</v>
      </c>
      <c r="F164" t="s">
        <v>555</v>
      </c>
      <c r="G164" t="s">
        <v>609</v>
      </c>
      <c r="H164" s="15">
        <v>31351</v>
      </c>
      <c r="I164">
        <v>29905</v>
      </c>
      <c r="K164" t="s">
        <v>1649</v>
      </c>
      <c r="L164" t="s">
        <v>1513</v>
      </c>
    </row>
    <row r="165" spans="2:12" x14ac:dyDescent="0.35">
      <c r="B165" t="s">
        <v>610</v>
      </c>
      <c r="C165" t="s">
        <v>611</v>
      </c>
      <c r="D165" t="s">
        <v>108</v>
      </c>
      <c r="E165" t="s">
        <v>40</v>
      </c>
      <c r="F165" t="s">
        <v>612</v>
      </c>
      <c r="G165" t="s">
        <v>613</v>
      </c>
      <c r="H165" s="15">
        <v>43556</v>
      </c>
      <c r="I165">
        <v>1751788</v>
      </c>
      <c r="J165">
        <v>2019</v>
      </c>
      <c r="K165" t="s">
        <v>1627</v>
      </c>
      <c r="L165" t="s">
        <v>1592</v>
      </c>
    </row>
    <row r="166" spans="2:12" x14ac:dyDescent="0.35">
      <c r="B166" t="s">
        <v>19</v>
      </c>
      <c r="C166" t="s">
        <v>57</v>
      </c>
      <c r="D166" t="s">
        <v>108</v>
      </c>
      <c r="E166" t="s">
        <v>41</v>
      </c>
      <c r="F166" t="s">
        <v>219</v>
      </c>
      <c r="G166" t="s">
        <v>614</v>
      </c>
      <c r="I166">
        <v>936340</v>
      </c>
      <c r="J166">
        <v>1995</v>
      </c>
      <c r="K166" t="s">
        <v>1650</v>
      </c>
      <c r="L166" t="s">
        <v>1592</v>
      </c>
    </row>
    <row r="167" spans="2:12" x14ac:dyDescent="0.35">
      <c r="B167" t="s">
        <v>615</v>
      </c>
      <c r="C167" t="s">
        <v>616</v>
      </c>
      <c r="D167" t="s">
        <v>108</v>
      </c>
      <c r="E167" t="s">
        <v>41</v>
      </c>
      <c r="F167" t="s">
        <v>197</v>
      </c>
      <c r="G167" t="s">
        <v>173</v>
      </c>
      <c r="H167" s="15">
        <v>27941</v>
      </c>
      <c r="I167">
        <v>1326160</v>
      </c>
      <c r="K167" t="s">
        <v>1536</v>
      </c>
      <c r="L167" t="s">
        <v>1523</v>
      </c>
    </row>
    <row r="168" spans="2:12" x14ac:dyDescent="0.35">
      <c r="B168" t="s">
        <v>617</v>
      </c>
      <c r="C168" t="s">
        <v>618</v>
      </c>
      <c r="D168" t="s">
        <v>108</v>
      </c>
      <c r="E168" t="s">
        <v>176</v>
      </c>
      <c r="F168" t="s">
        <v>619</v>
      </c>
      <c r="G168" t="s">
        <v>267</v>
      </c>
      <c r="H168" s="15">
        <v>42942</v>
      </c>
      <c r="I168">
        <v>783280</v>
      </c>
      <c r="K168" t="s">
        <v>1565</v>
      </c>
      <c r="L168" t="s">
        <v>1566</v>
      </c>
    </row>
    <row r="169" spans="2:12" x14ac:dyDescent="0.35">
      <c r="B169" t="s">
        <v>620</v>
      </c>
      <c r="C169" t="s">
        <v>621</v>
      </c>
      <c r="D169" t="s">
        <v>108</v>
      </c>
      <c r="E169" t="s">
        <v>40</v>
      </c>
      <c r="F169" t="s">
        <v>172</v>
      </c>
      <c r="G169" t="s">
        <v>613</v>
      </c>
      <c r="I169">
        <v>1666700</v>
      </c>
      <c r="J169">
        <v>2017</v>
      </c>
      <c r="K169" t="s">
        <v>1627</v>
      </c>
      <c r="L169" t="s">
        <v>1592</v>
      </c>
    </row>
    <row r="170" spans="2:12" x14ac:dyDescent="0.35">
      <c r="B170" t="s">
        <v>622</v>
      </c>
      <c r="C170" t="s">
        <v>623</v>
      </c>
      <c r="D170" t="s">
        <v>108</v>
      </c>
      <c r="E170" t="s">
        <v>39</v>
      </c>
      <c r="F170" t="s">
        <v>124</v>
      </c>
      <c r="G170" t="s">
        <v>407</v>
      </c>
      <c r="H170" s="15">
        <v>42829</v>
      </c>
      <c r="I170">
        <v>1688568</v>
      </c>
      <c r="K170" t="s">
        <v>1599</v>
      </c>
      <c r="L170" t="s">
        <v>1525</v>
      </c>
    </row>
    <row r="171" spans="2:12" x14ac:dyDescent="0.35">
      <c r="B171" t="s">
        <v>624</v>
      </c>
      <c r="C171" t="s">
        <v>625</v>
      </c>
      <c r="D171" t="s">
        <v>108</v>
      </c>
      <c r="E171" t="s">
        <v>36</v>
      </c>
      <c r="F171" t="s">
        <v>459</v>
      </c>
      <c r="G171" t="s">
        <v>230</v>
      </c>
      <c r="H171" s="15">
        <v>38077</v>
      </c>
      <c r="I171">
        <v>1015780</v>
      </c>
      <c r="K171" t="s">
        <v>1553</v>
      </c>
      <c r="L171" t="s">
        <v>1554</v>
      </c>
    </row>
    <row r="172" spans="2:12" x14ac:dyDescent="0.35">
      <c r="B172" t="s">
        <v>626</v>
      </c>
      <c r="C172" t="s">
        <v>627</v>
      </c>
      <c r="D172" t="s">
        <v>108</v>
      </c>
      <c r="E172" t="s">
        <v>40</v>
      </c>
      <c r="F172" t="s">
        <v>628</v>
      </c>
      <c r="G172" t="s">
        <v>629</v>
      </c>
      <c r="H172" s="15">
        <v>34335</v>
      </c>
      <c r="I172">
        <v>915389</v>
      </c>
      <c r="K172" t="s">
        <v>1651</v>
      </c>
      <c r="L172" t="s">
        <v>1579</v>
      </c>
    </row>
    <row r="173" spans="2:12" x14ac:dyDescent="0.35">
      <c r="B173" t="s">
        <v>630</v>
      </c>
      <c r="C173" t="s">
        <v>631</v>
      </c>
      <c r="D173" t="s">
        <v>108</v>
      </c>
      <c r="E173" t="s">
        <v>38</v>
      </c>
      <c r="F173" t="s">
        <v>249</v>
      </c>
      <c r="G173" t="s">
        <v>125</v>
      </c>
      <c r="I173">
        <v>1551182</v>
      </c>
      <c r="J173">
        <v>1911</v>
      </c>
      <c r="K173" t="s">
        <v>1516</v>
      </c>
      <c r="L173" t="s">
        <v>1517</v>
      </c>
    </row>
    <row r="174" spans="2:12" x14ac:dyDescent="0.35">
      <c r="B174" t="s">
        <v>632</v>
      </c>
      <c r="C174" t="s">
        <v>633</v>
      </c>
      <c r="D174" t="s">
        <v>108</v>
      </c>
      <c r="E174" t="s">
        <v>33</v>
      </c>
      <c r="F174" t="s">
        <v>215</v>
      </c>
      <c r="G174" t="s">
        <v>134</v>
      </c>
      <c r="I174">
        <v>1065088</v>
      </c>
      <c r="J174">
        <v>1995</v>
      </c>
      <c r="K174" t="s">
        <v>1520</v>
      </c>
      <c r="L174" t="s">
        <v>1519</v>
      </c>
    </row>
    <row r="175" spans="2:12" x14ac:dyDescent="0.35">
      <c r="B175" t="s">
        <v>634</v>
      </c>
      <c r="C175" t="s">
        <v>635</v>
      </c>
      <c r="D175" t="s">
        <v>108</v>
      </c>
      <c r="E175" t="s">
        <v>40</v>
      </c>
      <c r="F175" t="s">
        <v>172</v>
      </c>
      <c r="G175" t="s">
        <v>110</v>
      </c>
      <c r="H175" s="15">
        <v>32539</v>
      </c>
      <c r="I175">
        <v>31462</v>
      </c>
      <c r="K175" t="s">
        <v>1510</v>
      </c>
      <c r="L175" t="s">
        <v>1511</v>
      </c>
    </row>
    <row r="176" spans="2:12" x14ac:dyDescent="0.35">
      <c r="B176" t="s">
        <v>636</v>
      </c>
      <c r="C176" t="s">
        <v>637</v>
      </c>
      <c r="D176" t="s">
        <v>108</v>
      </c>
      <c r="E176" t="s">
        <v>41</v>
      </c>
      <c r="F176" t="s">
        <v>197</v>
      </c>
      <c r="G176" t="s">
        <v>638</v>
      </c>
      <c r="I176">
        <v>827052</v>
      </c>
      <c r="J176">
        <v>1886</v>
      </c>
      <c r="K176" t="s">
        <v>1652</v>
      </c>
      <c r="L176" t="s">
        <v>1519</v>
      </c>
    </row>
    <row r="177" spans="2:12" x14ac:dyDescent="0.35">
      <c r="B177" t="s">
        <v>639</v>
      </c>
      <c r="C177" t="s">
        <v>640</v>
      </c>
      <c r="D177" t="s">
        <v>108</v>
      </c>
      <c r="E177" t="s">
        <v>37</v>
      </c>
      <c r="F177" t="s">
        <v>113</v>
      </c>
      <c r="G177" t="s">
        <v>641</v>
      </c>
      <c r="H177" s="15">
        <v>40634</v>
      </c>
      <c r="I177">
        <v>1099800</v>
      </c>
      <c r="K177" t="s">
        <v>1653</v>
      </c>
      <c r="L177" t="s">
        <v>1519</v>
      </c>
    </row>
    <row r="178" spans="2:12" x14ac:dyDescent="0.35">
      <c r="B178" t="s">
        <v>642</v>
      </c>
      <c r="C178" t="s">
        <v>643</v>
      </c>
      <c r="D178" t="s">
        <v>108</v>
      </c>
      <c r="E178" t="s">
        <v>128</v>
      </c>
      <c r="F178" t="s">
        <v>129</v>
      </c>
      <c r="G178" t="s">
        <v>644</v>
      </c>
      <c r="H178" s="15">
        <v>37459</v>
      </c>
      <c r="I178">
        <v>712515</v>
      </c>
      <c r="K178" t="s">
        <v>1654</v>
      </c>
      <c r="L178" t="s">
        <v>1519</v>
      </c>
    </row>
    <row r="179" spans="2:12" x14ac:dyDescent="0.35">
      <c r="B179" t="s">
        <v>24</v>
      </c>
      <c r="C179" t="s">
        <v>645</v>
      </c>
      <c r="D179" t="s">
        <v>108</v>
      </c>
      <c r="E179" t="s">
        <v>38</v>
      </c>
      <c r="F179" t="s">
        <v>249</v>
      </c>
      <c r="G179" t="s">
        <v>646</v>
      </c>
      <c r="H179" s="15">
        <v>23832</v>
      </c>
      <c r="I179">
        <v>32604</v>
      </c>
      <c r="J179">
        <v>1890</v>
      </c>
      <c r="K179" t="s">
        <v>1655</v>
      </c>
      <c r="L179" t="s">
        <v>1550</v>
      </c>
    </row>
    <row r="180" spans="2:12" x14ac:dyDescent="0.35">
      <c r="B180" t="s">
        <v>647</v>
      </c>
      <c r="C180" t="s">
        <v>648</v>
      </c>
      <c r="D180" t="s">
        <v>108</v>
      </c>
      <c r="E180" t="s">
        <v>41</v>
      </c>
      <c r="F180" t="s">
        <v>197</v>
      </c>
      <c r="G180" t="s">
        <v>649</v>
      </c>
      <c r="I180">
        <v>65984</v>
      </c>
      <c r="J180">
        <v>1913</v>
      </c>
      <c r="K180" t="s">
        <v>1656</v>
      </c>
      <c r="L180" t="s">
        <v>1607</v>
      </c>
    </row>
    <row r="181" spans="2:12" x14ac:dyDescent="0.35">
      <c r="B181" t="s">
        <v>650</v>
      </c>
      <c r="C181" t="s">
        <v>651</v>
      </c>
      <c r="D181" t="s">
        <v>108</v>
      </c>
      <c r="E181" t="s">
        <v>35</v>
      </c>
      <c r="F181" t="s">
        <v>278</v>
      </c>
      <c r="G181" t="s">
        <v>279</v>
      </c>
      <c r="H181" s="15">
        <v>36832</v>
      </c>
      <c r="I181">
        <v>821189</v>
      </c>
      <c r="K181" t="s">
        <v>1569</v>
      </c>
      <c r="L181" t="s">
        <v>1540</v>
      </c>
    </row>
    <row r="182" spans="2:12" x14ac:dyDescent="0.35">
      <c r="B182" t="s">
        <v>652</v>
      </c>
      <c r="C182" t="s">
        <v>653</v>
      </c>
      <c r="D182" t="s">
        <v>108</v>
      </c>
      <c r="E182" t="s">
        <v>38</v>
      </c>
      <c r="F182" t="s">
        <v>654</v>
      </c>
      <c r="G182" t="s">
        <v>508</v>
      </c>
      <c r="H182" s="15">
        <v>35600</v>
      </c>
      <c r="I182">
        <v>33185</v>
      </c>
      <c r="K182" t="s">
        <v>1624</v>
      </c>
      <c r="L182" t="s">
        <v>1529</v>
      </c>
    </row>
    <row r="183" spans="2:12" x14ac:dyDescent="0.35">
      <c r="B183" t="s">
        <v>655</v>
      </c>
      <c r="C183" t="s">
        <v>656</v>
      </c>
      <c r="D183" t="s">
        <v>108</v>
      </c>
      <c r="E183" t="s">
        <v>176</v>
      </c>
      <c r="F183" t="s">
        <v>235</v>
      </c>
      <c r="G183" t="s">
        <v>644</v>
      </c>
      <c r="H183" s="15">
        <v>42083</v>
      </c>
      <c r="I183">
        <v>1101239</v>
      </c>
      <c r="K183" t="s">
        <v>1654</v>
      </c>
      <c r="L183" t="s">
        <v>1519</v>
      </c>
    </row>
    <row r="184" spans="2:12" x14ac:dyDescent="0.35">
      <c r="B184" t="s">
        <v>657</v>
      </c>
      <c r="C184" t="s">
        <v>658</v>
      </c>
      <c r="D184" t="s">
        <v>108</v>
      </c>
      <c r="E184" t="s">
        <v>176</v>
      </c>
      <c r="F184" t="s">
        <v>282</v>
      </c>
      <c r="G184" t="s">
        <v>298</v>
      </c>
      <c r="H184" s="15">
        <v>37228</v>
      </c>
      <c r="I184">
        <v>906107</v>
      </c>
      <c r="K184" t="s">
        <v>1573</v>
      </c>
      <c r="L184" t="s">
        <v>1513</v>
      </c>
    </row>
    <row r="185" spans="2:12" x14ac:dyDescent="0.35">
      <c r="B185" t="s">
        <v>659</v>
      </c>
      <c r="C185" t="s">
        <v>660</v>
      </c>
      <c r="D185" t="s">
        <v>108</v>
      </c>
      <c r="E185" t="s">
        <v>176</v>
      </c>
      <c r="F185" t="s">
        <v>282</v>
      </c>
      <c r="G185" t="s">
        <v>661</v>
      </c>
      <c r="H185" s="15">
        <v>41731</v>
      </c>
      <c r="I185">
        <v>920522</v>
      </c>
      <c r="K185" t="s">
        <v>1657</v>
      </c>
      <c r="L185" t="s">
        <v>1519</v>
      </c>
    </row>
    <row r="186" spans="2:12" x14ac:dyDescent="0.35">
      <c r="B186" t="s">
        <v>662</v>
      </c>
      <c r="C186" t="s">
        <v>663</v>
      </c>
      <c r="D186" t="s">
        <v>108</v>
      </c>
      <c r="E186" t="s">
        <v>34</v>
      </c>
      <c r="F186" t="s">
        <v>546</v>
      </c>
      <c r="G186" t="s">
        <v>230</v>
      </c>
      <c r="H186" s="15">
        <v>38722</v>
      </c>
      <c r="I186">
        <v>1001250</v>
      </c>
      <c r="K186" t="s">
        <v>1553</v>
      </c>
      <c r="L186" t="s">
        <v>1554</v>
      </c>
    </row>
    <row r="187" spans="2:12" x14ac:dyDescent="0.35">
      <c r="B187" t="s">
        <v>664</v>
      </c>
      <c r="C187" t="s">
        <v>665</v>
      </c>
      <c r="D187" t="s">
        <v>108</v>
      </c>
      <c r="E187" t="s">
        <v>41</v>
      </c>
      <c r="F187" t="s">
        <v>197</v>
      </c>
      <c r="G187" t="s">
        <v>370</v>
      </c>
      <c r="H187" s="15">
        <v>43256</v>
      </c>
      <c r="I187">
        <v>1711269</v>
      </c>
      <c r="J187">
        <v>1909</v>
      </c>
      <c r="K187" t="s">
        <v>1589</v>
      </c>
      <c r="L187" t="s">
        <v>1550</v>
      </c>
    </row>
    <row r="188" spans="2:12" x14ac:dyDescent="0.35">
      <c r="B188" t="s">
        <v>666</v>
      </c>
      <c r="C188" t="s">
        <v>667</v>
      </c>
      <c r="D188" t="s">
        <v>108</v>
      </c>
      <c r="E188" t="s">
        <v>41</v>
      </c>
      <c r="F188" t="s">
        <v>219</v>
      </c>
      <c r="G188" t="s">
        <v>668</v>
      </c>
      <c r="I188">
        <v>72741</v>
      </c>
      <c r="J188">
        <v>1966</v>
      </c>
      <c r="K188" t="s">
        <v>1658</v>
      </c>
      <c r="L188" t="s">
        <v>1515</v>
      </c>
    </row>
    <row r="189" spans="2:12" x14ac:dyDescent="0.35">
      <c r="B189" t="s">
        <v>669</v>
      </c>
      <c r="C189" t="s">
        <v>670</v>
      </c>
      <c r="D189" t="s">
        <v>108</v>
      </c>
      <c r="E189" t="s">
        <v>36</v>
      </c>
      <c r="F189" t="s">
        <v>671</v>
      </c>
      <c r="G189" t="s">
        <v>672</v>
      </c>
      <c r="H189" s="15">
        <v>42905</v>
      </c>
      <c r="I189">
        <v>1095073</v>
      </c>
      <c r="K189" t="s">
        <v>1659</v>
      </c>
      <c r="L189" t="s">
        <v>1660</v>
      </c>
    </row>
    <row r="190" spans="2:12" x14ac:dyDescent="0.35">
      <c r="B190" t="s">
        <v>673</v>
      </c>
      <c r="C190" t="s">
        <v>674</v>
      </c>
      <c r="D190" t="s">
        <v>108</v>
      </c>
      <c r="E190" t="s">
        <v>41</v>
      </c>
      <c r="F190" t="s">
        <v>219</v>
      </c>
      <c r="G190" t="s">
        <v>298</v>
      </c>
      <c r="I190">
        <v>1109357</v>
      </c>
      <c r="J190">
        <v>2000</v>
      </c>
      <c r="K190" t="s">
        <v>1573</v>
      </c>
      <c r="L190" t="s">
        <v>1513</v>
      </c>
    </row>
    <row r="191" spans="2:12" x14ac:dyDescent="0.35">
      <c r="B191" t="s">
        <v>675</v>
      </c>
      <c r="C191" t="s">
        <v>676</v>
      </c>
      <c r="D191" t="s">
        <v>108</v>
      </c>
      <c r="E191" t="s">
        <v>33</v>
      </c>
      <c r="F191" t="s">
        <v>215</v>
      </c>
      <c r="G191" t="s">
        <v>677</v>
      </c>
      <c r="H191" s="15">
        <v>39357</v>
      </c>
      <c r="I191">
        <v>1324424</v>
      </c>
      <c r="K191" t="s">
        <v>1661</v>
      </c>
      <c r="L191" t="s">
        <v>1535</v>
      </c>
    </row>
    <row r="192" spans="2:12" x14ac:dyDescent="0.35">
      <c r="B192" t="s">
        <v>678</v>
      </c>
      <c r="C192" t="s">
        <v>679</v>
      </c>
      <c r="D192" t="s">
        <v>108</v>
      </c>
      <c r="E192" t="s">
        <v>38</v>
      </c>
      <c r="F192" t="s">
        <v>396</v>
      </c>
      <c r="G192" t="s">
        <v>169</v>
      </c>
      <c r="H192" s="15">
        <v>39365</v>
      </c>
      <c r="I192">
        <v>746515</v>
      </c>
      <c r="K192" t="s">
        <v>1534</v>
      </c>
      <c r="L192" t="s">
        <v>1535</v>
      </c>
    </row>
    <row r="193" spans="2:12" x14ac:dyDescent="0.35">
      <c r="B193" t="s">
        <v>680</v>
      </c>
      <c r="C193" t="s">
        <v>681</v>
      </c>
      <c r="D193" t="s">
        <v>108</v>
      </c>
      <c r="E193" t="s">
        <v>176</v>
      </c>
      <c r="F193" t="s">
        <v>235</v>
      </c>
      <c r="G193" t="s">
        <v>682</v>
      </c>
      <c r="H193" s="15">
        <v>42388</v>
      </c>
      <c r="I193">
        <v>1289490</v>
      </c>
      <c r="K193" t="s">
        <v>1662</v>
      </c>
      <c r="L193" t="s">
        <v>1663</v>
      </c>
    </row>
    <row r="194" spans="2:12" x14ac:dyDescent="0.35">
      <c r="B194" t="s">
        <v>683</v>
      </c>
      <c r="C194" t="s">
        <v>684</v>
      </c>
      <c r="D194" t="s">
        <v>108</v>
      </c>
      <c r="E194" t="s">
        <v>35</v>
      </c>
      <c r="F194" t="s">
        <v>467</v>
      </c>
      <c r="G194" t="s">
        <v>438</v>
      </c>
      <c r="I194">
        <v>34088</v>
      </c>
      <c r="J194">
        <v>1999</v>
      </c>
      <c r="K194" t="s">
        <v>1603</v>
      </c>
      <c r="L194" t="s">
        <v>1540</v>
      </c>
    </row>
    <row r="195" spans="2:12" x14ac:dyDescent="0.35">
      <c r="B195" t="s">
        <v>685</v>
      </c>
      <c r="C195" t="s">
        <v>686</v>
      </c>
      <c r="D195" t="s">
        <v>108</v>
      </c>
      <c r="E195" t="s">
        <v>39</v>
      </c>
      <c r="F195" t="s">
        <v>304</v>
      </c>
      <c r="G195" t="s">
        <v>169</v>
      </c>
      <c r="H195" s="15">
        <v>40532</v>
      </c>
      <c r="I195">
        <v>1048695</v>
      </c>
      <c r="J195">
        <v>1996</v>
      </c>
      <c r="K195" t="s">
        <v>1534</v>
      </c>
      <c r="L195" t="s">
        <v>1535</v>
      </c>
    </row>
    <row r="196" spans="2:12" x14ac:dyDescent="0.35">
      <c r="B196" t="s">
        <v>687</v>
      </c>
      <c r="C196" t="s">
        <v>688</v>
      </c>
      <c r="D196" t="s">
        <v>108</v>
      </c>
      <c r="E196" t="s">
        <v>128</v>
      </c>
      <c r="F196" t="s">
        <v>205</v>
      </c>
      <c r="G196" t="s">
        <v>689</v>
      </c>
      <c r="H196" s="15">
        <v>41631</v>
      </c>
      <c r="I196">
        <v>1326801</v>
      </c>
      <c r="K196" t="s">
        <v>1664</v>
      </c>
      <c r="L196" t="s">
        <v>1519</v>
      </c>
    </row>
    <row r="197" spans="2:12" x14ac:dyDescent="0.35">
      <c r="B197" t="s">
        <v>690</v>
      </c>
      <c r="C197" t="s">
        <v>691</v>
      </c>
      <c r="D197" t="s">
        <v>108</v>
      </c>
      <c r="E197" t="s">
        <v>38</v>
      </c>
      <c r="F197" t="s">
        <v>188</v>
      </c>
      <c r="G197" t="s">
        <v>692</v>
      </c>
      <c r="H197" s="15">
        <v>40071</v>
      </c>
      <c r="I197">
        <v>815556</v>
      </c>
      <c r="K197" t="s">
        <v>1665</v>
      </c>
      <c r="L197" t="s">
        <v>1511</v>
      </c>
    </row>
    <row r="198" spans="2:12" x14ac:dyDescent="0.35">
      <c r="B198" t="s">
        <v>693</v>
      </c>
      <c r="C198" t="s">
        <v>694</v>
      </c>
      <c r="D198" t="s">
        <v>108</v>
      </c>
      <c r="E198" t="s">
        <v>176</v>
      </c>
      <c r="F198" t="s">
        <v>695</v>
      </c>
      <c r="G198" t="s">
        <v>696</v>
      </c>
      <c r="H198" s="15">
        <v>42401</v>
      </c>
      <c r="I198">
        <v>34903</v>
      </c>
      <c r="K198" t="s">
        <v>1666</v>
      </c>
      <c r="L198" t="s">
        <v>1645</v>
      </c>
    </row>
    <row r="199" spans="2:12" x14ac:dyDescent="0.35">
      <c r="B199" t="s">
        <v>697</v>
      </c>
      <c r="C199" t="s">
        <v>698</v>
      </c>
      <c r="D199" t="s">
        <v>108</v>
      </c>
      <c r="E199" t="s">
        <v>38</v>
      </c>
      <c r="F199" t="s">
        <v>396</v>
      </c>
      <c r="G199" t="s">
        <v>327</v>
      </c>
      <c r="H199" s="15">
        <v>29586</v>
      </c>
      <c r="I199">
        <v>1048911</v>
      </c>
      <c r="K199" t="s">
        <v>1578</v>
      </c>
      <c r="L199" t="s">
        <v>1579</v>
      </c>
    </row>
    <row r="200" spans="2:12" x14ac:dyDescent="0.35">
      <c r="B200" t="s">
        <v>699</v>
      </c>
      <c r="C200" t="s">
        <v>700</v>
      </c>
      <c r="D200" t="s">
        <v>108</v>
      </c>
      <c r="E200" t="s">
        <v>39</v>
      </c>
      <c r="F200" t="s">
        <v>193</v>
      </c>
      <c r="G200" t="s">
        <v>552</v>
      </c>
      <c r="H200" s="15">
        <v>39031</v>
      </c>
      <c r="I200">
        <v>1136893</v>
      </c>
      <c r="K200" t="s">
        <v>1634</v>
      </c>
      <c r="L200" t="s">
        <v>1527</v>
      </c>
    </row>
    <row r="201" spans="2:12" x14ac:dyDescent="0.35">
      <c r="B201" t="s">
        <v>701</v>
      </c>
      <c r="C201" t="s">
        <v>702</v>
      </c>
      <c r="D201" t="s">
        <v>108</v>
      </c>
      <c r="E201" t="s">
        <v>36</v>
      </c>
      <c r="F201" t="s">
        <v>350</v>
      </c>
      <c r="G201" t="s">
        <v>703</v>
      </c>
      <c r="I201">
        <v>35527</v>
      </c>
      <c r="J201">
        <v>1858</v>
      </c>
      <c r="K201" t="s">
        <v>1667</v>
      </c>
      <c r="L201" t="s">
        <v>1552</v>
      </c>
    </row>
    <row r="202" spans="2:12" x14ac:dyDescent="0.35">
      <c r="B202" t="s">
        <v>704</v>
      </c>
      <c r="C202" t="s">
        <v>705</v>
      </c>
      <c r="D202" t="s">
        <v>108</v>
      </c>
      <c r="E202" t="s">
        <v>41</v>
      </c>
      <c r="F202" t="s">
        <v>197</v>
      </c>
      <c r="G202" t="s">
        <v>706</v>
      </c>
      <c r="I202">
        <v>1031296</v>
      </c>
      <c r="J202">
        <v>1997</v>
      </c>
      <c r="K202" t="s">
        <v>1668</v>
      </c>
      <c r="L202" t="s">
        <v>1552</v>
      </c>
    </row>
    <row r="203" spans="2:12" x14ac:dyDescent="0.35">
      <c r="B203" t="s">
        <v>707</v>
      </c>
      <c r="C203" t="s">
        <v>708</v>
      </c>
      <c r="D203" t="s">
        <v>108</v>
      </c>
      <c r="E203" t="s">
        <v>36</v>
      </c>
      <c r="F203" t="s">
        <v>350</v>
      </c>
      <c r="G203" t="s">
        <v>460</v>
      </c>
      <c r="H203" s="15">
        <v>43467</v>
      </c>
      <c r="I203">
        <v>1132979</v>
      </c>
      <c r="J203">
        <v>1985</v>
      </c>
      <c r="K203" t="s">
        <v>1609</v>
      </c>
      <c r="L203" t="s">
        <v>1519</v>
      </c>
    </row>
    <row r="204" spans="2:12" x14ac:dyDescent="0.35">
      <c r="B204" t="s">
        <v>709</v>
      </c>
      <c r="C204" t="s">
        <v>710</v>
      </c>
      <c r="D204" t="s">
        <v>108</v>
      </c>
      <c r="E204" t="s">
        <v>39</v>
      </c>
      <c r="F204" t="s">
        <v>193</v>
      </c>
      <c r="G204" t="s">
        <v>711</v>
      </c>
      <c r="H204" s="15">
        <v>36983</v>
      </c>
      <c r="I204">
        <v>798354</v>
      </c>
      <c r="K204" t="s">
        <v>1669</v>
      </c>
      <c r="L204" t="s">
        <v>1542</v>
      </c>
    </row>
    <row r="205" spans="2:12" x14ac:dyDescent="0.35">
      <c r="B205" t="s">
        <v>712</v>
      </c>
      <c r="C205" t="s">
        <v>713</v>
      </c>
      <c r="D205" t="s">
        <v>108</v>
      </c>
      <c r="E205" t="s">
        <v>39</v>
      </c>
      <c r="F205" t="s">
        <v>193</v>
      </c>
      <c r="G205" t="s">
        <v>714</v>
      </c>
      <c r="H205" s="15">
        <v>43271</v>
      </c>
      <c r="I205">
        <v>1175454</v>
      </c>
      <c r="J205">
        <v>2000</v>
      </c>
      <c r="K205" t="s">
        <v>1670</v>
      </c>
      <c r="L205" t="s">
        <v>1529</v>
      </c>
    </row>
    <row r="206" spans="2:12" x14ac:dyDescent="0.35">
      <c r="B206" t="s">
        <v>715</v>
      </c>
      <c r="C206" t="s">
        <v>716</v>
      </c>
      <c r="D206" t="s">
        <v>108</v>
      </c>
      <c r="E206" t="s">
        <v>39</v>
      </c>
      <c r="F206" t="s">
        <v>717</v>
      </c>
      <c r="G206" t="s">
        <v>718</v>
      </c>
      <c r="H206" s="15">
        <v>39815</v>
      </c>
      <c r="I206">
        <v>354908</v>
      </c>
      <c r="K206" t="s">
        <v>1671</v>
      </c>
      <c r="L206" t="s">
        <v>1672</v>
      </c>
    </row>
    <row r="207" spans="2:12" x14ac:dyDescent="0.35">
      <c r="B207" t="s">
        <v>719</v>
      </c>
      <c r="C207" t="s">
        <v>720</v>
      </c>
      <c r="D207" t="s">
        <v>108</v>
      </c>
      <c r="E207" t="s">
        <v>38</v>
      </c>
      <c r="F207" t="s">
        <v>555</v>
      </c>
      <c r="G207" t="s">
        <v>438</v>
      </c>
      <c r="H207" s="15">
        <v>39723</v>
      </c>
      <c r="I207">
        <v>30625</v>
      </c>
      <c r="K207" t="s">
        <v>1603</v>
      </c>
      <c r="L207" t="s">
        <v>1540</v>
      </c>
    </row>
    <row r="208" spans="2:12" x14ac:dyDescent="0.35">
      <c r="B208" t="s">
        <v>721</v>
      </c>
      <c r="C208" t="s">
        <v>722</v>
      </c>
      <c r="D208" t="s">
        <v>108</v>
      </c>
      <c r="E208" t="s">
        <v>40</v>
      </c>
      <c r="F208" t="s">
        <v>456</v>
      </c>
      <c r="G208" t="s">
        <v>516</v>
      </c>
      <c r="H208" s="15">
        <v>40044</v>
      </c>
      <c r="I208">
        <v>37785</v>
      </c>
      <c r="K208" t="s">
        <v>1626</v>
      </c>
      <c r="L208" t="s">
        <v>1532</v>
      </c>
    </row>
    <row r="209" spans="2:12" x14ac:dyDescent="0.35">
      <c r="B209" t="s">
        <v>723</v>
      </c>
      <c r="C209" t="s">
        <v>724</v>
      </c>
      <c r="D209" t="s">
        <v>108</v>
      </c>
      <c r="E209" t="s">
        <v>33</v>
      </c>
      <c r="F209" t="s">
        <v>725</v>
      </c>
      <c r="G209" t="s">
        <v>726</v>
      </c>
      <c r="I209">
        <v>37996</v>
      </c>
      <c r="J209">
        <v>1903</v>
      </c>
      <c r="K209" t="s">
        <v>1673</v>
      </c>
      <c r="L209" t="s">
        <v>1592</v>
      </c>
    </row>
    <row r="210" spans="2:12" x14ac:dyDescent="0.35">
      <c r="B210" t="s">
        <v>727</v>
      </c>
      <c r="C210" t="s">
        <v>728</v>
      </c>
      <c r="D210" t="s">
        <v>108</v>
      </c>
      <c r="E210" t="s">
        <v>39</v>
      </c>
      <c r="F210" t="s">
        <v>729</v>
      </c>
      <c r="G210" t="s">
        <v>138</v>
      </c>
      <c r="H210" s="15">
        <v>43384</v>
      </c>
      <c r="I210">
        <v>1262039</v>
      </c>
      <c r="J210">
        <v>2000</v>
      </c>
      <c r="K210" t="s">
        <v>1521</v>
      </c>
      <c r="L210" t="s">
        <v>1519</v>
      </c>
    </row>
    <row r="211" spans="2:12" x14ac:dyDescent="0.35">
      <c r="B211" t="s">
        <v>730</v>
      </c>
      <c r="C211" t="s">
        <v>731</v>
      </c>
      <c r="D211" t="s">
        <v>108</v>
      </c>
      <c r="E211" t="s">
        <v>38</v>
      </c>
      <c r="F211" t="s">
        <v>555</v>
      </c>
      <c r="G211" t="s">
        <v>732</v>
      </c>
      <c r="H211" s="15">
        <v>42552</v>
      </c>
      <c r="I211">
        <v>1659166</v>
      </c>
      <c r="K211" t="s">
        <v>1674</v>
      </c>
      <c r="L211" t="s">
        <v>1535</v>
      </c>
    </row>
    <row r="212" spans="2:12" x14ac:dyDescent="0.35">
      <c r="B212" t="s">
        <v>733</v>
      </c>
      <c r="C212" t="s">
        <v>734</v>
      </c>
      <c r="D212" t="s">
        <v>108</v>
      </c>
      <c r="E212" t="s">
        <v>38</v>
      </c>
      <c r="F212" t="s">
        <v>188</v>
      </c>
      <c r="G212" t="s">
        <v>347</v>
      </c>
      <c r="H212" s="15">
        <v>42543</v>
      </c>
      <c r="I212">
        <v>1519751</v>
      </c>
      <c r="K212" t="s">
        <v>1583</v>
      </c>
      <c r="L212" t="s">
        <v>1513</v>
      </c>
    </row>
    <row r="213" spans="2:12" x14ac:dyDescent="0.35">
      <c r="B213" t="s">
        <v>735</v>
      </c>
      <c r="C213" t="s">
        <v>736</v>
      </c>
      <c r="D213" t="s">
        <v>108</v>
      </c>
      <c r="E213" t="s">
        <v>128</v>
      </c>
      <c r="F213" t="s">
        <v>737</v>
      </c>
      <c r="G213" t="s">
        <v>230</v>
      </c>
      <c r="H213" s="15">
        <v>41456</v>
      </c>
      <c r="I213">
        <v>1308161</v>
      </c>
      <c r="K213" t="s">
        <v>1553</v>
      </c>
      <c r="L213" t="s">
        <v>1554</v>
      </c>
    </row>
    <row r="214" spans="2:12" x14ac:dyDescent="0.35">
      <c r="B214" t="s">
        <v>738</v>
      </c>
      <c r="C214" t="s">
        <v>739</v>
      </c>
      <c r="D214" t="s">
        <v>108</v>
      </c>
      <c r="E214" t="s">
        <v>128</v>
      </c>
      <c r="F214" t="s">
        <v>737</v>
      </c>
      <c r="G214" t="s">
        <v>230</v>
      </c>
      <c r="H214" s="15">
        <v>42265</v>
      </c>
      <c r="I214">
        <v>1308161</v>
      </c>
      <c r="K214" t="s">
        <v>1553</v>
      </c>
      <c r="L214" t="s">
        <v>1554</v>
      </c>
    </row>
    <row r="215" spans="2:12" x14ac:dyDescent="0.35">
      <c r="B215" t="s">
        <v>740</v>
      </c>
      <c r="C215" t="s">
        <v>741</v>
      </c>
      <c r="D215" t="s">
        <v>108</v>
      </c>
      <c r="E215" t="s">
        <v>36</v>
      </c>
      <c r="F215" t="s">
        <v>149</v>
      </c>
      <c r="G215" t="s">
        <v>742</v>
      </c>
      <c r="I215">
        <v>38777</v>
      </c>
      <c r="J215">
        <v>1947</v>
      </c>
      <c r="K215" t="s">
        <v>1675</v>
      </c>
      <c r="L215" t="s">
        <v>1519</v>
      </c>
    </row>
    <row r="216" spans="2:12" x14ac:dyDescent="0.35">
      <c r="B216" t="s">
        <v>743</v>
      </c>
      <c r="C216" t="s">
        <v>744</v>
      </c>
      <c r="D216" t="s">
        <v>108</v>
      </c>
      <c r="E216" t="s">
        <v>40</v>
      </c>
      <c r="F216" t="s">
        <v>745</v>
      </c>
      <c r="G216" t="s">
        <v>746</v>
      </c>
      <c r="I216">
        <v>831259</v>
      </c>
      <c r="J216">
        <v>1912</v>
      </c>
      <c r="K216" t="s">
        <v>1676</v>
      </c>
      <c r="L216" t="s">
        <v>1677</v>
      </c>
    </row>
    <row r="217" spans="2:12" x14ac:dyDescent="0.35">
      <c r="B217" t="s">
        <v>747</v>
      </c>
      <c r="C217" t="s">
        <v>748</v>
      </c>
      <c r="D217" t="s">
        <v>108</v>
      </c>
      <c r="E217" t="s">
        <v>33</v>
      </c>
      <c r="F217" t="s">
        <v>749</v>
      </c>
      <c r="G217" t="s">
        <v>460</v>
      </c>
      <c r="H217" s="15">
        <v>31655</v>
      </c>
      <c r="I217">
        <v>39911</v>
      </c>
      <c r="K217" t="s">
        <v>1609</v>
      </c>
      <c r="L217" t="s">
        <v>1519</v>
      </c>
    </row>
    <row r="218" spans="2:12" x14ac:dyDescent="0.35">
      <c r="B218" t="s">
        <v>750</v>
      </c>
      <c r="C218" t="s">
        <v>751</v>
      </c>
      <c r="D218" t="s">
        <v>108</v>
      </c>
      <c r="E218" t="s">
        <v>33</v>
      </c>
      <c r="F218" t="s">
        <v>752</v>
      </c>
      <c r="G218" t="s">
        <v>753</v>
      </c>
      <c r="H218" s="15">
        <v>41255</v>
      </c>
      <c r="I218">
        <v>1121788</v>
      </c>
      <c r="K218" t="s">
        <v>1678</v>
      </c>
      <c r="L218" t="s">
        <v>1614</v>
      </c>
    </row>
    <row r="219" spans="2:12" x14ac:dyDescent="0.35">
      <c r="B219" t="s">
        <v>754</v>
      </c>
      <c r="C219" t="s">
        <v>755</v>
      </c>
      <c r="D219" t="s">
        <v>108</v>
      </c>
      <c r="E219" t="s">
        <v>39</v>
      </c>
      <c r="F219" t="s">
        <v>124</v>
      </c>
      <c r="G219" t="s">
        <v>464</v>
      </c>
      <c r="H219" s="15">
        <v>42830</v>
      </c>
      <c r="I219">
        <v>749251</v>
      </c>
      <c r="K219" t="s">
        <v>1610</v>
      </c>
      <c r="L219" t="s">
        <v>1562</v>
      </c>
    </row>
    <row r="220" spans="2:12" x14ac:dyDescent="0.35">
      <c r="B220" t="s">
        <v>756</v>
      </c>
      <c r="C220" t="s">
        <v>757</v>
      </c>
      <c r="D220" t="s">
        <v>108</v>
      </c>
      <c r="E220" t="s">
        <v>38</v>
      </c>
      <c r="F220" t="s">
        <v>301</v>
      </c>
      <c r="G220" t="s">
        <v>758</v>
      </c>
      <c r="I220">
        <v>40533</v>
      </c>
      <c r="J220">
        <v>1899</v>
      </c>
      <c r="K220" t="s">
        <v>1679</v>
      </c>
      <c r="L220" t="s">
        <v>1525</v>
      </c>
    </row>
    <row r="221" spans="2:12" x14ac:dyDescent="0.35">
      <c r="B221" t="s">
        <v>10</v>
      </c>
      <c r="C221" t="s">
        <v>52</v>
      </c>
      <c r="D221" t="s">
        <v>108</v>
      </c>
      <c r="E221" t="s">
        <v>38</v>
      </c>
      <c r="F221" t="s">
        <v>109</v>
      </c>
      <c r="G221" t="s">
        <v>182</v>
      </c>
      <c r="I221">
        <v>40545</v>
      </c>
      <c r="J221">
        <v>1892</v>
      </c>
      <c r="K221" t="s">
        <v>1538</v>
      </c>
      <c r="L221" t="s">
        <v>1515</v>
      </c>
    </row>
    <row r="222" spans="2:12" x14ac:dyDescent="0.35">
      <c r="B222" t="s">
        <v>759</v>
      </c>
      <c r="C222" t="s">
        <v>760</v>
      </c>
      <c r="D222" t="s">
        <v>108</v>
      </c>
      <c r="E222" t="s">
        <v>34</v>
      </c>
      <c r="F222" t="s">
        <v>404</v>
      </c>
      <c r="G222" t="s">
        <v>761</v>
      </c>
      <c r="H222" s="15">
        <v>25293</v>
      </c>
      <c r="I222">
        <v>40704</v>
      </c>
      <c r="J222">
        <v>1856</v>
      </c>
      <c r="K222" t="s">
        <v>1680</v>
      </c>
      <c r="L222" t="s">
        <v>1511</v>
      </c>
    </row>
    <row r="223" spans="2:12" x14ac:dyDescent="0.35">
      <c r="B223" t="s">
        <v>762</v>
      </c>
      <c r="C223" t="s">
        <v>763</v>
      </c>
      <c r="D223" t="s">
        <v>108</v>
      </c>
      <c r="E223" t="s">
        <v>33</v>
      </c>
      <c r="F223" t="s">
        <v>725</v>
      </c>
      <c r="G223" t="s">
        <v>614</v>
      </c>
      <c r="H223" s="15">
        <v>41431</v>
      </c>
      <c r="I223">
        <v>1467858</v>
      </c>
      <c r="K223" t="s">
        <v>1650</v>
      </c>
      <c r="L223" t="s">
        <v>1592</v>
      </c>
    </row>
    <row r="224" spans="2:12" x14ac:dyDescent="0.35">
      <c r="B224" t="s">
        <v>764</v>
      </c>
      <c r="C224" t="s">
        <v>765</v>
      </c>
      <c r="D224" t="s">
        <v>108</v>
      </c>
      <c r="E224" t="s">
        <v>33</v>
      </c>
      <c r="F224" t="s">
        <v>326</v>
      </c>
      <c r="G224" t="s">
        <v>508</v>
      </c>
      <c r="H224" s="15">
        <v>27029</v>
      </c>
      <c r="I224">
        <v>40987</v>
      </c>
      <c r="J224">
        <v>1925</v>
      </c>
      <c r="K224" t="s">
        <v>1624</v>
      </c>
      <c r="L224" t="s">
        <v>1529</v>
      </c>
    </row>
    <row r="225" spans="2:12" x14ac:dyDescent="0.35">
      <c r="B225" t="s">
        <v>766</v>
      </c>
      <c r="C225" t="s">
        <v>767</v>
      </c>
      <c r="D225" t="s">
        <v>108</v>
      </c>
      <c r="E225" t="s">
        <v>37</v>
      </c>
      <c r="F225" t="s">
        <v>181</v>
      </c>
      <c r="G225" t="s">
        <v>768</v>
      </c>
      <c r="H225" s="15">
        <v>38169</v>
      </c>
      <c r="I225">
        <v>882095</v>
      </c>
      <c r="K225" t="s">
        <v>1681</v>
      </c>
      <c r="L225" t="s">
        <v>1519</v>
      </c>
    </row>
    <row r="226" spans="2:12" x14ac:dyDescent="0.35">
      <c r="B226" t="s">
        <v>769</v>
      </c>
      <c r="C226" t="s">
        <v>770</v>
      </c>
      <c r="D226" t="s">
        <v>108</v>
      </c>
      <c r="E226" t="s">
        <v>36</v>
      </c>
      <c r="F226" t="s">
        <v>153</v>
      </c>
      <c r="G226" t="s">
        <v>771</v>
      </c>
      <c r="H226" s="15">
        <v>32628</v>
      </c>
      <c r="I226">
        <v>320335</v>
      </c>
      <c r="K226" t="s">
        <v>1682</v>
      </c>
      <c r="L226" t="s">
        <v>1540</v>
      </c>
    </row>
    <row r="227" spans="2:12" x14ac:dyDescent="0.35">
      <c r="B227" t="s">
        <v>772</v>
      </c>
      <c r="C227" t="s">
        <v>773</v>
      </c>
      <c r="D227" t="s">
        <v>108</v>
      </c>
      <c r="E227" t="s">
        <v>39</v>
      </c>
      <c r="F227" t="s">
        <v>193</v>
      </c>
      <c r="G227" t="s">
        <v>508</v>
      </c>
      <c r="H227" s="15">
        <v>42485</v>
      </c>
      <c r="I227">
        <v>1123360</v>
      </c>
      <c r="K227" t="s">
        <v>1624</v>
      </c>
      <c r="L227" t="s">
        <v>1529</v>
      </c>
    </row>
    <row r="228" spans="2:12" x14ac:dyDescent="0.35">
      <c r="B228" t="s">
        <v>774</v>
      </c>
      <c r="C228" t="s">
        <v>775</v>
      </c>
      <c r="D228" t="s">
        <v>108</v>
      </c>
      <c r="E228" t="s">
        <v>36</v>
      </c>
      <c r="F228" t="s">
        <v>459</v>
      </c>
      <c r="G228" t="s">
        <v>230</v>
      </c>
      <c r="H228" s="15">
        <v>37459</v>
      </c>
      <c r="I228">
        <v>886982</v>
      </c>
      <c r="K228" t="s">
        <v>1553</v>
      </c>
      <c r="L228" t="s">
        <v>1554</v>
      </c>
    </row>
    <row r="229" spans="2:12" x14ac:dyDescent="0.35">
      <c r="B229" t="s">
        <v>776</v>
      </c>
      <c r="C229" t="s">
        <v>777</v>
      </c>
      <c r="D229" t="s">
        <v>108</v>
      </c>
      <c r="E229" t="s">
        <v>38</v>
      </c>
      <c r="F229" t="s">
        <v>555</v>
      </c>
      <c r="G229" t="s">
        <v>778</v>
      </c>
      <c r="H229" s="15">
        <v>29767</v>
      </c>
      <c r="I229">
        <v>277135</v>
      </c>
      <c r="K229" t="s">
        <v>1683</v>
      </c>
      <c r="L229" t="s">
        <v>1513</v>
      </c>
    </row>
    <row r="230" spans="2:12" x14ac:dyDescent="0.35">
      <c r="B230" t="s">
        <v>779</v>
      </c>
      <c r="C230" t="s">
        <v>780</v>
      </c>
      <c r="D230" t="s">
        <v>108</v>
      </c>
      <c r="E230" t="s">
        <v>35</v>
      </c>
      <c r="F230" t="s">
        <v>335</v>
      </c>
      <c r="G230" t="s">
        <v>279</v>
      </c>
      <c r="I230">
        <v>45012</v>
      </c>
      <c r="J230">
        <v>1919</v>
      </c>
      <c r="K230" t="s">
        <v>1569</v>
      </c>
      <c r="L230" t="s">
        <v>1540</v>
      </c>
    </row>
    <row r="231" spans="2:12" x14ac:dyDescent="0.35">
      <c r="B231" t="s">
        <v>781</v>
      </c>
      <c r="C231" t="s">
        <v>782</v>
      </c>
      <c r="D231" t="s">
        <v>108</v>
      </c>
      <c r="E231" t="s">
        <v>33</v>
      </c>
      <c r="F231" t="s">
        <v>410</v>
      </c>
      <c r="G231" t="s">
        <v>351</v>
      </c>
      <c r="H231" s="15">
        <v>42083</v>
      </c>
      <c r="I231">
        <v>1359841</v>
      </c>
      <c r="K231" t="s">
        <v>1584</v>
      </c>
      <c r="L231" t="s">
        <v>1523</v>
      </c>
    </row>
    <row r="232" spans="2:12" x14ac:dyDescent="0.35">
      <c r="B232" t="s">
        <v>783</v>
      </c>
      <c r="C232" t="s">
        <v>784</v>
      </c>
      <c r="D232" t="s">
        <v>108</v>
      </c>
      <c r="E232" t="s">
        <v>33</v>
      </c>
      <c r="F232" t="s">
        <v>785</v>
      </c>
      <c r="G232" t="s">
        <v>275</v>
      </c>
      <c r="I232">
        <v>793952</v>
      </c>
      <c r="J232">
        <v>1903</v>
      </c>
      <c r="K232" t="s">
        <v>1568</v>
      </c>
      <c r="L232" t="s">
        <v>1542</v>
      </c>
    </row>
    <row r="233" spans="2:12" x14ac:dyDescent="0.35">
      <c r="B233" t="s">
        <v>786</v>
      </c>
      <c r="C233" t="s">
        <v>787</v>
      </c>
      <c r="D233" t="s">
        <v>108</v>
      </c>
      <c r="E233" t="s">
        <v>36</v>
      </c>
      <c r="F233" t="s">
        <v>201</v>
      </c>
      <c r="G233" t="s">
        <v>788</v>
      </c>
      <c r="I233">
        <v>874766</v>
      </c>
      <c r="K233" t="s">
        <v>1684</v>
      </c>
      <c r="L233" t="s">
        <v>1562</v>
      </c>
    </row>
    <row r="234" spans="2:12" x14ac:dyDescent="0.35">
      <c r="B234" t="s">
        <v>789</v>
      </c>
      <c r="C234" t="s">
        <v>790</v>
      </c>
      <c r="D234" t="s">
        <v>108</v>
      </c>
      <c r="E234" t="s">
        <v>33</v>
      </c>
      <c r="F234" t="s">
        <v>791</v>
      </c>
      <c r="G234" t="s">
        <v>792</v>
      </c>
      <c r="H234" s="15">
        <v>30955</v>
      </c>
      <c r="I234">
        <v>46080</v>
      </c>
      <c r="K234" t="s">
        <v>1685</v>
      </c>
      <c r="L234" t="s">
        <v>1620</v>
      </c>
    </row>
    <row r="235" spans="2:12" x14ac:dyDescent="0.35">
      <c r="B235" t="s">
        <v>793</v>
      </c>
      <c r="C235" t="s">
        <v>794</v>
      </c>
      <c r="D235" t="s">
        <v>108</v>
      </c>
      <c r="E235" t="s">
        <v>37</v>
      </c>
      <c r="F235" t="s">
        <v>572</v>
      </c>
      <c r="G235" t="s">
        <v>795</v>
      </c>
      <c r="H235" s="15">
        <v>42031</v>
      </c>
      <c r="I235">
        <v>860730</v>
      </c>
      <c r="K235" t="s">
        <v>1686</v>
      </c>
      <c r="L235" t="s">
        <v>1579</v>
      </c>
    </row>
    <row r="236" spans="2:12" x14ac:dyDescent="0.35">
      <c r="B236" t="s">
        <v>796</v>
      </c>
      <c r="C236" t="s">
        <v>797</v>
      </c>
      <c r="D236" t="s">
        <v>108</v>
      </c>
      <c r="E236" t="s">
        <v>176</v>
      </c>
      <c r="F236" t="s">
        <v>798</v>
      </c>
      <c r="G236" t="s">
        <v>799</v>
      </c>
      <c r="H236" s="15">
        <v>39538</v>
      </c>
      <c r="I236">
        <v>765880</v>
      </c>
      <c r="K236" t="s">
        <v>1687</v>
      </c>
      <c r="L236" t="s">
        <v>1519</v>
      </c>
    </row>
    <row r="237" spans="2:12" x14ac:dyDescent="0.35">
      <c r="B237" t="s">
        <v>800</v>
      </c>
      <c r="C237" t="s">
        <v>801</v>
      </c>
      <c r="D237" t="s">
        <v>108</v>
      </c>
      <c r="E237" t="s">
        <v>35</v>
      </c>
      <c r="F237" t="s">
        <v>802</v>
      </c>
      <c r="G237" t="s">
        <v>1474</v>
      </c>
      <c r="H237" s="15">
        <v>40238</v>
      </c>
      <c r="I237">
        <v>46765</v>
      </c>
      <c r="K237" t="s">
        <v>1688</v>
      </c>
      <c r="L237" t="s">
        <v>1689</v>
      </c>
    </row>
    <row r="238" spans="2:12" x14ac:dyDescent="0.35">
      <c r="B238" t="s">
        <v>803</v>
      </c>
      <c r="C238" t="s">
        <v>804</v>
      </c>
      <c r="D238" t="s">
        <v>108</v>
      </c>
      <c r="E238" t="s">
        <v>37</v>
      </c>
      <c r="F238" t="s">
        <v>245</v>
      </c>
      <c r="G238" t="s">
        <v>805</v>
      </c>
      <c r="H238" s="15">
        <v>42080</v>
      </c>
      <c r="I238">
        <v>1000228</v>
      </c>
      <c r="K238" t="s">
        <v>1690</v>
      </c>
      <c r="L238" t="s">
        <v>1554</v>
      </c>
    </row>
    <row r="239" spans="2:12" x14ac:dyDescent="0.35">
      <c r="B239" t="s">
        <v>806</v>
      </c>
      <c r="C239" t="s">
        <v>807</v>
      </c>
      <c r="D239" t="s">
        <v>108</v>
      </c>
      <c r="E239" t="s">
        <v>34</v>
      </c>
      <c r="F239" t="s">
        <v>404</v>
      </c>
      <c r="G239" t="s">
        <v>808</v>
      </c>
      <c r="I239">
        <v>47111</v>
      </c>
      <c r="J239">
        <v>1894</v>
      </c>
      <c r="K239" t="s">
        <v>1691</v>
      </c>
      <c r="L239" t="s">
        <v>1532</v>
      </c>
    </row>
    <row r="240" spans="2:12" x14ac:dyDescent="0.35">
      <c r="B240" t="s">
        <v>809</v>
      </c>
      <c r="C240" t="s">
        <v>810</v>
      </c>
      <c r="D240" t="s">
        <v>108</v>
      </c>
      <c r="E240" t="s">
        <v>35</v>
      </c>
      <c r="F240" t="s">
        <v>467</v>
      </c>
      <c r="G240" t="s">
        <v>230</v>
      </c>
      <c r="H240" s="15">
        <v>30833</v>
      </c>
      <c r="I240">
        <v>4447</v>
      </c>
      <c r="K240" t="s">
        <v>1553</v>
      </c>
      <c r="L240" t="s">
        <v>1554</v>
      </c>
    </row>
    <row r="241" spans="2:12" x14ac:dyDescent="0.35">
      <c r="B241" t="s">
        <v>811</v>
      </c>
      <c r="C241" t="s">
        <v>812</v>
      </c>
      <c r="D241" t="s">
        <v>108</v>
      </c>
      <c r="E241" t="s">
        <v>39</v>
      </c>
      <c r="F241" t="s">
        <v>287</v>
      </c>
      <c r="G241" t="s">
        <v>661</v>
      </c>
      <c r="H241" s="15">
        <v>42310</v>
      </c>
      <c r="I241">
        <v>1645590</v>
      </c>
      <c r="K241" t="s">
        <v>1657</v>
      </c>
      <c r="L241" t="s">
        <v>1519</v>
      </c>
    </row>
    <row r="242" spans="2:12" x14ac:dyDescent="0.35">
      <c r="B242" t="s">
        <v>813</v>
      </c>
      <c r="C242" t="s">
        <v>814</v>
      </c>
      <c r="D242" t="s">
        <v>108</v>
      </c>
      <c r="E242" t="s">
        <v>33</v>
      </c>
      <c r="F242" t="s">
        <v>418</v>
      </c>
      <c r="G242" t="s">
        <v>407</v>
      </c>
      <c r="H242" s="15">
        <v>42905</v>
      </c>
      <c r="I242">
        <v>1585689</v>
      </c>
      <c r="K242" t="s">
        <v>1599</v>
      </c>
      <c r="L242" t="s">
        <v>1525</v>
      </c>
    </row>
    <row r="243" spans="2:12" x14ac:dyDescent="0.35">
      <c r="B243" t="s">
        <v>815</v>
      </c>
      <c r="C243" t="s">
        <v>816</v>
      </c>
      <c r="D243" t="s">
        <v>108</v>
      </c>
      <c r="E243" t="s">
        <v>35</v>
      </c>
      <c r="F243" t="s">
        <v>817</v>
      </c>
      <c r="G243" t="s">
        <v>314</v>
      </c>
      <c r="H243" s="15">
        <v>43269</v>
      </c>
      <c r="I243">
        <v>48039</v>
      </c>
      <c r="K243" t="s">
        <v>1575</v>
      </c>
      <c r="L243" t="s">
        <v>1540</v>
      </c>
    </row>
    <row r="244" spans="2:12" x14ac:dyDescent="0.35">
      <c r="B244" t="s">
        <v>818</v>
      </c>
      <c r="C244" t="s">
        <v>819</v>
      </c>
      <c r="D244" t="s">
        <v>108</v>
      </c>
      <c r="E244" t="s">
        <v>37</v>
      </c>
      <c r="F244" t="s">
        <v>113</v>
      </c>
      <c r="G244" t="s">
        <v>820</v>
      </c>
      <c r="H244" s="15">
        <v>42459</v>
      </c>
      <c r="I244">
        <v>859737</v>
      </c>
      <c r="K244" t="s">
        <v>1593</v>
      </c>
      <c r="L244" t="s">
        <v>1515</v>
      </c>
    </row>
    <row r="245" spans="2:12" x14ac:dyDescent="0.35">
      <c r="B245" t="s">
        <v>821</v>
      </c>
      <c r="C245" t="s">
        <v>822</v>
      </c>
      <c r="D245" t="s">
        <v>108</v>
      </c>
      <c r="E245" t="s">
        <v>33</v>
      </c>
      <c r="F245" t="s">
        <v>823</v>
      </c>
      <c r="G245" t="s">
        <v>508</v>
      </c>
      <c r="H245" s="15">
        <v>32233</v>
      </c>
      <c r="I245">
        <v>354950</v>
      </c>
      <c r="K245" t="s">
        <v>1624</v>
      </c>
      <c r="L245" t="s">
        <v>1529</v>
      </c>
    </row>
    <row r="246" spans="2:12" x14ac:dyDescent="0.35">
      <c r="B246" t="s">
        <v>824</v>
      </c>
      <c r="C246" t="s">
        <v>825</v>
      </c>
      <c r="D246" t="s">
        <v>108</v>
      </c>
      <c r="E246" t="s">
        <v>38</v>
      </c>
      <c r="F246" t="s">
        <v>109</v>
      </c>
      <c r="G246" t="s">
        <v>826</v>
      </c>
      <c r="H246" s="15">
        <v>23467</v>
      </c>
      <c r="I246">
        <v>773840</v>
      </c>
      <c r="J246">
        <v>1906</v>
      </c>
      <c r="K246" t="s">
        <v>1692</v>
      </c>
      <c r="L246" t="s">
        <v>1556</v>
      </c>
    </row>
    <row r="247" spans="2:12" x14ac:dyDescent="0.35">
      <c r="B247" t="s">
        <v>827</v>
      </c>
      <c r="C247" t="s">
        <v>828</v>
      </c>
      <c r="D247" t="s">
        <v>108</v>
      </c>
      <c r="E247" t="s">
        <v>34</v>
      </c>
      <c r="F247" t="s">
        <v>404</v>
      </c>
      <c r="G247" t="s">
        <v>829</v>
      </c>
      <c r="H247" s="15">
        <v>39876</v>
      </c>
      <c r="I247">
        <v>48465</v>
      </c>
      <c r="K247" t="s">
        <v>1693</v>
      </c>
      <c r="L247" t="s">
        <v>1511</v>
      </c>
    </row>
    <row r="248" spans="2:12" x14ac:dyDescent="0.35">
      <c r="B248" t="s">
        <v>830</v>
      </c>
      <c r="C248" t="s">
        <v>831</v>
      </c>
      <c r="D248" t="s">
        <v>108</v>
      </c>
      <c r="E248" t="s">
        <v>176</v>
      </c>
      <c r="F248" t="s">
        <v>832</v>
      </c>
      <c r="G248" t="s">
        <v>833</v>
      </c>
      <c r="H248" s="15">
        <v>39161</v>
      </c>
      <c r="I248">
        <v>1070750</v>
      </c>
      <c r="K248" t="s">
        <v>1694</v>
      </c>
      <c r="L248" t="s">
        <v>1645</v>
      </c>
    </row>
    <row r="249" spans="2:12" x14ac:dyDescent="0.35">
      <c r="B249" t="s">
        <v>834</v>
      </c>
      <c r="C249" t="s">
        <v>835</v>
      </c>
      <c r="D249" t="s">
        <v>108</v>
      </c>
      <c r="E249" t="s">
        <v>39</v>
      </c>
      <c r="F249" t="s">
        <v>287</v>
      </c>
      <c r="G249" t="s">
        <v>661</v>
      </c>
      <c r="H249" s="15">
        <v>27394</v>
      </c>
      <c r="I249">
        <v>47217</v>
      </c>
      <c r="J249" t="s">
        <v>836</v>
      </c>
      <c r="K249" t="s">
        <v>1657</v>
      </c>
      <c r="L249" t="s">
        <v>1519</v>
      </c>
    </row>
    <row r="250" spans="2:12" x14ac:dyDescent="0.35">
      <c r="B250" t="s">
        <v>837</v>
      </c>
      <c r="C250" t="s">
        <v>838</v>
      </c>
      <c r="D250" t="s">
        <v>108</v>
      </c>
      <c r="E250" t="s">
        <v>37</v>
      </c>
      <c r="F250" t="s">
        <v>266</v>
      </c>
      <c r="G250" t="s">
        <v>393</v>
      </c>
      <c r="I250">
        <v>49071</v>
      </c>
      <c r="J250">
        <v>1961</v>
      </c>
      <c r="K250" t="s">
        <v>1596</v>
      </c>
      <c r="L250" t="s">
        <v>1597</v>
      </c>
    </row>
    <row r="251" spans="2:12" x14ac:dyDescent="0.35">
      <c r="B251" t="s">
        <v>25</v>
      </c>
      <c r="C251" t="s">
        <v>47</v>
      </c>
      <c r="D251" t="s">
        <v>108</v>
      </c>
      <c r="E251" t="s">
        <v>36</v>
      </c>
      <c r="F251" t="s">
        <v>350</v>
      </c>
      <c r="G251" t="s">
        <v>226</v>
      </c>
      <c r="I251">
        <v>49196</v>
      </c>
      <c r="J251">
        <v>1866</v>
      </c>
      <c r="K251" t="s">
        <v>1528</v>
      </c>
      <c r="L251" t="s">
        <v>1552</v>
      </c>
    </row>
    <row r="252" spans="2:12" x14ac:dyDescent="0.35">
      <c r="B252" t="s">
        <v>839</v>
      </c>
      <c r="C252" t="s">
        <v>840</v>
      </c>
      <c r="D252" t="s">
        <v>108</v>
      </c>
      <c r="E252" t="s">
        <v>38</v>
      </c>
      <c r="F252" t="s">
        <v>301</v>
      </c>
      <c r="G252" t="s">
        <v>841</v>
      </c>
      <c r="H252" s="15">
        <v>43103</v>
      </c>
      <c r="I252">
        <v>1501585</v>
      </c>
      <c r="K252" t="s">
        <v>1695</v>
      </c>
      <c r="L252" t="s">
        <v>1525</v>
      </c>
    </row>
    <row r="253" spans="2:12" x14ac:dyDescent="0.35">
      <c r="B253" t="s">
        <v>842</v>
      </c>
      <c r="C253" t="s">
        <v>843</v>
      </c>
      <c r="D253" t="s">
        <v>108</v>
      </c>
      <c r="E253" t="s">
        <v>38</v>
      </c>
      <c r="F253" t="s">
        <v>555</v>
      </c>
      <c r="G253" t="s">
        <v>778</v>
      </c>
      <c r="H253" s="15">
        <v>43686</v>
      </c>
      <c r="I253">
        <v>832101</v>
      </c>
      <c r="J253">
        <v>1988</v>
      </c>
      <c r="K253" t="s">
        <v>1683</v>
      </c>
      <c r="L253" t="s">
        <v>1513</v>
      </c>
    </row>
    <row r="254" spans="2:12" x14ac:dyDescent="0.35">
      <c r="B254" t="s">
        <v>844</v>
      </c>
      <c r="C254" t="s">
        <v>845</v>
      </c>
      <c r="D254" t="s">
        <v>108</v>
      </c>
      <c r="E254" t="s">
        <v>37</v>
      </c>
      <c r="F254" t="s">
        <v>113</v>
      </c>
      <c r="G254" t="s">
        <v>846</v>
      </c>
      <c r="H254" s="15">
        <v>42740</v>
      </c>
      <c r="I254">
        <v>874716</v>
      </c>
      <c r="K254" t="s">
        <v>1696</v>
      </c>
      <c r="L254" t="s">
        <v>1697</v>
      </c>
    </row>
    <row r="255" spans="2:12" x14ac:dyDescent="0.35">
      <c r="B255" t="s">
        <v>847</v>
      </c>
      <c r="C255" t="s">
        <v>848</v>
      </c>
      <c r="D255" t="s">
        <v>108</v>
      </c>
      <c r="E255" t="s">
        <v>38</v>
      </c>
      <c r="F255" t="s">
        <v>654</v>
      </c>
      <c r="G255" t="s">
        <v>1447</v>
      </c>
      <c r="H255" s="15">
        <v>42888</v>
      </c>
      <c r="I255">
        <v>1598014</v>
      </c>
      <c r="K255" t="s">
        <v>1567</v>
      </c>
      <c r="L255" t="s">
        <v>1548</v>
      </c>
    </row>
    <row r="256" spans="2:12" x14ac:dyDescent="0.35">
      <c r="B256" t="s">
        <v>849</v>
      </c>
      <c r="C256" t="s">
        <v>850</v>
      </c>
      <c r="D256" t="s">
        <v>108</v>
      </c>
      <c r="E256" t="s">
        <v>38</v>
      </c>
      <c r="F256" t="s">
        <v>555</v>
      </c>
      <c r="G256" t="s">
        <v>851</v>
      </c>
      <c r="H256" s="15">
        <v>31471</v>
      </c>
      <c r="I256">
        <v>49826</v>
      </c>
      <c r="K256" t="s">
        <v>1698</v>
      </c>
      <c r="L256" t="s">
        <v>1513</v>
      </c>
    </row>
    <row r="257" spans="2:12" x14ac:dyDescent="0.35">
      <c r="B257" t="s">
        <v>852</v>
      </c>
      <c r="C257" t="s">
        <v>853</v>
      </c>
      <c r="D257" t="s">
        <v>108</v>
      </c>
      <c r="E257" t="s">
        <v>37</v>
      </c>
      <c r="F257" t="s">
        <v>854</v>
      </c>
      <c r="G257" t="s">
        <v>855</v>
      </c>
      <c r="H257" s="15">
        <v>42327</v>
      </c>
      <c r="I257">
        <v>1110803</v>
      </c>
      <c r="K257" t="s">
        <v>1699</v>
      </c>
      <c r="L257" t="s">
        <v>1519</v>
      </c>
    </row>
    <row r="258" spans="2:12" x14ac:dyDescent="0.35">
      <c r="B258" t="s">
        <v>856</v>
      </c>
      <c r="C258" t="s">
        <v>857</v>
      </c>
      <c r="D258" t="s">
        <v>108</v>
      </c>
      <c r="E258" t="s">
        <v>38</v>
      </c>
      <c r="F258" t="s">
        <v>555</v>
      </c>
      <c r="G258" t="s">
        <v>125</v>
      </c>
      <c r="H258" s="15">
        <v>40499</v>
      </c>
      <c r="I258">
        <v>1466258</v>
      </c>
      <c r="K258" t="s">
        <v>1516</v>
      </c>
      <c r="L258" t="s">
        <v>1517</v>
      </c>
    </row>
    <row r="259" spans="2:12" x14ac:dyDescent="0.35">
      <c r="B259" t="s">
        <v>858</v>
      </c>
      <c r="C259" t="s">
        <v>859</v>
      </c>
      <c r="D259" t="s">
        <v>108</v>
      </c>
      <c r="E259" t="s">
        <v>39</v>
      </c>
      <c r="F259" t="s">
        <v>137</v>
      </c>
      <c r="G259" t="s">
        <v>157</v>
      </c>
      <c r="H259" s="15">
        <v>28125</v>
      </c>
      <c r="I259">
        <v>50863</v>
      </c>
      <c r="K259" t="s">
        <v>1530</v>
      </c>
      <c r="L259" t="s">
        <v>1519</v>
      </c>
    </row>
    <row r="260" spans="2:12" x14ac:dyDescent="0.35">
      <c r="B260" t="s">
        <v>860</v>
      </c>
      <c r="C260" t="s">
        <v>861</v>
      </c>
      <c r="D260" t="s">
        <v>108</v>
      </c>
      <c r="E260" t="s">
        <v>36</v>
      </c>
      <c r="F260" t="s">
        <v>425</v>
      </c>
      <c r="G260" t="s">
        <v>508</v>
      </c>
      <c r="H260" s="15">
        <v>39351</v>
      </c>
      <c r="I260">
        <v>1571949</v>
      </c>
      <c r="K260" t="s">
        <v>1624</v>
      </c>
      <c r="L260" t="s">
        <v>1529</v>
      </c>
    </row>
    <row r="261" spans="2:12" x14ac:dyDescent="0.35">
      <c r="B261" t="s">
        <v>862</v>
      </c>
      <c r="C261" t="s">
        <v>863</v>
      </c>
      <c r="D261" t="s">
        <v>108</v>
      </c>
      <c r="E261" t="s">
        <v>39</v>
      </c>
      <c r="F261" t="s">
        <v>124</v>
      </c>
      <c r="G261" t="s">
        <v>864</v>
      </c>
      <c r="I261">
        <v>51143</v>
      </c>
      <c r="J261">
        <v>1911</v>
      </c>
      <c r="K261" t="s">
        <v>1700</v>
      </c>
      <c r="L261" t="s">
        <v>1554</v>
      </c>
    </row>
    <row r="262" spans="2:12" x14ac:dyDescent="0.35">
      <c r="B262" t="s">
        <v>865</v>
      </c>
      <c r="C262" t="s">
        <v>866</v>
      </c>
      <c r="D262" t="s">
        <v>108</v>
      </c>
      <c r="E262" t="s">
        <v>37</v>
      </c>
      <c r="F262" t="s">
        <v>181</v>
      </c>
      <c r="G262" t="s">
        <v>539</v>
      </c>
      <c r="H262" s="15">
        <v>42794</v>
      </c>
      <c r="I262">
        <v>879169</v>
      </c>
      <c r="K262" t="s">
        <v>1631</v>
      </c>
      <c r="L262" t="s">
        <v>1632</v>
      </c>
    </row>
    <row r="263" spans="2:12" x14ac:dyDescent="0.35">
      <c r="B263" t="s">
        <v>31</v>
      </c>
      <c r="C263" t="s">
        <v>55</v>
      </c>
      <c r="D263" t="s">
        <v>108</v>
      </c>
      <c r="E263" t="s">
        <v>40</v>
      </c>
      <c r="F263" t="s">
        <v>218</v>
      </c>
      <c r="G263" t="s">
        <v>327</v>
      </c>
      <c r="I263">
        <v>51434</v>
      </c>
      <c r="J263">
        <v>1898</v>
      </c>
      <c r="K263" t="s">
        <v>1578</v>
      </c>
      <c r="L263" t="s">
        <v>1579</v>
      </c>
    </row>
    <row r="264" spans="2:12" x14ac:dyDescent="0.35">
      <c r="B264" t="s">
        <v>27</v>
      </c>
      <c r="C264" t="s">
        <v>43</v>
      </c>
      <c r="D264" t="s">
        <v>108</v>
      </c>
      <c r="E264" t="s">
        <v>128</v>
      </c>
      <c r="F264" t="s">
        <v>867</v>
      </c>
      <c r="G264" t="s">
        <v>230</v>
      </c>
      <c r="H264" s="15">
        <v>33878</v>
      </c>
      <c r="I264">
        <v>51644</v>
      </c>
      <c r="K264" t="s">
        <v>1553</v>
      </c>
      <c r="L264" t="s">
        <v>1554</v>
      </c>
    </row>
    <row r="265" spans="2:12" x14ac:dyDescent="0.35">
      <c r="B265" t="s">
        <v>868</v>
      </c>
      <c r="C265" t="s">
        <v>869</v>
      </c>
      <c r="D265" t="s">
        <v>108</v>
      </c>
      <c r="E265" t="s">
        <v>40</v>
      </c>
      <c r="F265" t="s">
        <v>172</v>
      </c>
      <c r="G265" t="s">
        <v>230</v>
      </c>
      <c r="H265" s="15">
        <v>27850</v>
      </c>
      <c r="I265">
        <v>51253</v>
      </c>
      <c r="K265" t="s">
        <v>1553</v>
      </c>
      <c r="L265" t="s">
        <v>1554</v>
      </c>
    </row>
    <row r="266" spans="2:12" x14ac:dyDescent="0.35">
      <c r="B266" t="s">
        <v>870</v>
      </c>
      <c r="C266" t="s">
        <v>871</v>
      </c>
      <c r="D266" t="s">
        <v>108</v>
      </c>
      <c r="E266" t="s">
        <v>39</v>
      </c>
      <c r="F266" t="s">
        <v>133</v>
      </c>
      <c r="G266" t="s">
        <v>206</v>
      </c>
      <c r="H266" s="15">
        <v>36865</v>
      </c>
      <c r="I266">
        <v>896878</v>
      </c>
      <c r="K266" t="s">
        <v>1544</v>
      </c>
      <c r="L266" t="s">
        <v>1519</v>
      </c>
    </row>
    <row r="267" spans="2:12" x14ac:dyDescent="0.35">
      <c r="B267" t="s">
        <v>872</v>
      </c>
      <c r="C267" t="s">
        <v>873</v>
      </c>
      <c r="D267" t="s">
        <v>108</v>
      </c>
      <c r="E267" t="s">
        <v>37</v>
      </c>
      <c r="F267" t="s">
        <v>113</v>
      </c>
      <c r="G267" t="s">
        <v>138</v>
      </c>
      <c r="H267" s="15">
        <v>39601</v>
      </c>
      <c r="I267">
        <v>1035267</v>
      </c>
      <c r="K267" t="s">
        <v>1521</v>
      </c>
      <c r="L267" t="s">
        <v>1519</v>
      </c>
    </row>
    <row r="268" spans="2:12" x14ac:dyDescent="0.35">
      <c r="B268" t="s">
        <v>874</v>
      </c>
      <c r="C268" t="s">
        <v>875</v>
      </c>
      <c r="D268" t="s">
        <v>108</v>
      </c>
      <c r="E268" t="s">
        <v>36</v>
      </c>
      <c r="F268" t="s">
        <v>149</v>
      </c>
      <c r="G268" t="s">
        <v>508</v>
      </c>
      <c r="H268" s="15">
        <v>39681</v>
      </c>
      <c r="I268">
        <v>914208</v>
      </c>
      <c r="K268" t="s">
        <v>1624</v>
      </c>
      <c r="L268" t="s">
        <v>1529</v>
      </c>
    </row>
    <row r="269" spans="2:12" x14ac:dyDescent="0.35">
      <c r="B269" t="s">
        <v>876</v>
      </c>
      <c r="C269" t="s">
        <v>877</v>
      </c>
      <c r="D269" t="s">
        <v>108</v>
      </c>
      <c r="E269" t="s">
        <v>39</v>
      </c>
      <c r="F269" t="s">
        <v>878</v>
      </c>
      <c r="G269" t="s">
        <v>879</v>
      </c>
      <c r="H269" s="15">
        <v>43166</v>
      </c>
      <c r="I269">
        <v>1111928</v>
      </c>
      <c r="K269" t="s">
        <v>1701</v>
      </c>
      <c r="L269" t="s">
        <v>1515</v>
      </c>
    </row>
    <row r="270" spans="2:12" x14ac:dyDescent="0.35">
      <c r="B270" t="s">
        <v>880</v>
      </c>
      <c r="C270" t="s">
        <v>881</v>
      </c>
      <c r="D270" t="s">
        <v>108</v>
      </c>
      <c r="E270" t="s">
        <v>37</v>
      </c>
      <c r="F270" t="s">
        <v>854</v>
      </c>
      <c r="G270" t="s">
        <v>882</v>
      </c>
      <c r="H270" s="15">
        <v>42976</v>
      </c>
      <c r="I270">
        <v>1478242</v>
      </c>
      <c r="K270" t="s">
        <v>1702</v>
      </c>
      <c r="L270" t="s">
        <v>1523</v>
      </c>
    </row>
    <row r="271" spans="2:12" x14ac:dyDescent="0.35">
      <c r="B271" t="s">
        <v>883</v>
      </c>
      <c r="C271" t="s">
        <v>884</v>
      </c>
      <c r="D271" t="s">
        <v>108</v>
      </c>
      <c r="E271" t="s">
        <v>176</v>
      </c>
      <c r="F271" t="s">
        <v>235</v>
      </c>
      <c r="G271" t="s">
        <v>182</v>
      </c>
      <c r="H271" s="15">
        <v>39819</v>
      </c>
      <c r="I271">
        <v>1020569</v>
      </c>
      <c r="K271" t="s">
        <v>1538</v>
      </c>
      <c r="L271" t="s">
        <v>1515</v>
      </c>
    </row>
    <row r="272" spans="2:12" x14ac:dyDescent="0.35">
      <c r="B272" t="s">
        <v>885</v>
      </c>
      <c r="C272" t="s">
        <v>886</v>
      </c>
      <c r="D272" t="s">
        <v>108</v>
      </c>
      <c r="E272" t="s">
        <v>39</v>
      </c>
      <c r="F272" t="s">
        <v>193</v>
      </c>
      <c r="G272" t="s">
        <v>887</v>
      </c>
      <c r="H272" s="15">
        <v>43417</v>
      </c>
      <c r="I272">
        <v>779152</v>
      </c>
      <c r="K272" t="s">
        <v>1703</v>
      </c>
      <c r="L272" t="s">
        <v>1550</v>
      </c>
    </row>
    <row r="273" spans="2:12" x14ac:dyDescent="0.35">
      <c r="B273" t="s">
        <v>888</v>
      </c>
      <c r="C273" t="s">
        <v>889</v>
      </c>
      <c r="D273" t="s">
        <v>108</v>
      </c>
      <c r="E273" t="s">
        <v>38</v>
      </c>
      <c r="F273" t="s">
        <v>890</v>
      </c>
      <c r="G273" t="s">
        <v>178</v>
      </c>
      <c r="H273" s="15">
        <v>39381</v>
      </c>
      <c r="I273">
        <v>52988</v>
      </c>
      <c r="K273" t="s">
        <v>1537</v>
      </c>
      <c r="L273" t="s">
        <v>1519</v>
      </c>
    </row>
    <row r="274" spans="2:12" x14ac:dyDescent="0.35">
      <c r="B274" t="s">
        <v>891</v>
      </c>
      <c r="C274" t="s">
        <v>892</v>
      </c>
      <c r="D274" t="s">
        <v>108</v>
      </c>
      <c r="E274" t="s">
        <v>38</v>
      </c>
      <c r="F274" t="s">
        <v>893</v>
      </c>
      <c r="G274" t="s">
        <v>894</v>
      </c>
      <c r="H274" s="15">
        <v>42186</v>
      </c>
      <c r="I274">
        <v>728535</v>
      </c>
      <c r="K274" t="s">
        <v>1704</v>
      </c>
      <c r="L274" t="s">
        <v>1705</v>
      </c>
    </row>
    <row r="275" spans="2:12" x14ac:dyDescent="0.35">
      <c r="B275" t="s">
        <v>895</v>
      </c>
      <c r="C275" t="s">
        <v>896</v>
      </c>
      <c r="D275" t="s">
        <v>108</v>
      </c>
      <c r="E275" t="s">
        <v>34</v>
      </c>
      <c r="F275" t="s">
        <v>404</v>
      </c>
      <c r="G275" t="s">
        <v>897</v>
      </c>
      <c r="H275" s="15">
        <v>39758</v>
      </c>
      <c r="I275">
        <v>91419</v>
      </c>
      <c r="K275" t="s">
        <v>1706</v>
      </c>
      <c r="L275" t="s">
        <v>1552</v>
      </c>
    </row>
    <row r="276" spans="2:12" x14ac:dyDescent="0.35">
      <c r="B276" t="s">
        <v>898</v>
      </c>
      <c r="C276" t="s">
        <v>899</v>
      </c>
      <c r="D276" t="s">
        <v>108</v>
      </c>
      <c r="E276" t="s">
        <v>37</v>
      </c>
      <c r="F276" t="s">
        <v>117</v>
      </c>
      <c r="G276" t="s">
        <v>900</v>
      </c>
      <c r="H276" s="15">
        <v>26845</v>
      </c>
      <c r="I276">
        <v>200406</v>
      </c>
      <c r="J276">
        <v>1886</v>
      </c>
      <c r="K276" t="s">
        <v>1707</v>
      </c>
      <c r="L276" t="s">
        <v>1556</v>
      </c>
    </row>
    <row r="277" spans="2:12" x14ac:dyDescent="0.35">
      <c r="B277" t="s">
        <v>901</v>
      </c>
      <c r="C277" t="s">
        <v>902</v>
      </c>
      <c r="D277" t="s">
        <v>108</v>
      </c>
      <c r="E277" t="s">
        <v>38</v>
      </c>
      <c r="F277" t="s">
        <v>188</v>
      </c>
      <c r="G277" t="s">
        <v>903</v>
      </c>
      <c r="H277" s="15">
        <v>40417</v>
      </c>
      <c r="I277">
        <v>833444</v>
      </c>
      <c r="K277" t="s">
        <v>1708</v>
      </c>
      <c r="L277" t="s">
        <v>1517</v>
      </c>
    </row>
    <row r="278" spans="2:12" x14ac:dyDescent="0.35">
      <c r="B278" t="s">
        <v>904</v>
      </c>
      <c r="C278" t="s">
        <v>905</v>
      </c>
      <c r="D278" t="s">
        <v>108</v>
      </c>
      <c r="E278" t="s">
        <v>36</v>
      </c>
      <c r="F278" t="s">
        <v>342</v>
      </c>
      <c r="G278" t="s">
        <v>230</v>
      </c>
      <c r="H278" s="15">
        <v>27575</v>
      </c>
      <c r="I278">
        <v>19617</v>
      </c>
      <c r="K278" t="s">
        <v>1553</v>
      </c>
      <c r="L278" t="s">
        <v>1554</v>
      </c>
    </row>
    <row r="279" spans="2:12" x14ac:dyDescent="0.35">
      <c r="B279" t="s">
        <v>906</v>
      </c>
      <c r="C279" t="s">
        <v>907</v>
      </c>
      <c r="D279" t="s">
        <v>108</v>
      </c>
      <c r="E279" t="s">
        <v>39</v>
      </c>
      <c r="F279" t="s">
        <v>304</v>
      </c>
      <c r="G279" t="s">
        <v>138</v>
      </c>
      <c r="I279">
        <v>1043604</v>
      </c>
      <c r="J279">
        <v>1996</v>
      </c>
      <c r="K279" t="s">
        <v>1521</v>
      </c>
      <c r="L279" t="s">
        <v>1519</v>
      </c>
    </row>
    <row r="280" spans="2:12" x14ac:dyDescent="0.35">
      <c r="B280" t="s">
        <v>908</v>
      </c>
      <c r="C280" t="s">
        <v>909</v>
      </c>
      <c r="D280" t="s">
        <v>108</v>
      </c>
      <c r="E280" t="s">
        <v>38</v>
      </c>
      <c r="F280" t="s">
        <v>551</v>
      </c>
      <c r="G280" t="s">
        <v>370</v>
      </c>
      <c r="H280" s="15">
        <v>41418</v>
      </c>
      <c r="I280">
        <v>54480</v>
      </c>
      <c r="K280" t="s">
        <v>1589</v>
      </c>
      <c r="L280" t="s">
        <v>1550</v>
      </c>
    </row>
    <row r="281" spans="2:12" x14ac:dyDescent="0.35">
      <c r="B281" t="s">
        <v>910</v>
      </c>
      <c r="C281" t="s">
        <v>911</v>
      </c>
      <c r="D281" t="s">
        <v>108</v>
      </c>
      <c r="E281" t="s">
        <v>34</v>
      </c>
      <c r="F281" t="s">
        <v>404</v>
      </c>
      <c r="G281" t="s">
        <v>912</v>
      </c>
      <c r="I281">
        <v>55067</v>
      </c>
      <c r="J281">
        <v>1906</v>
      </c>
      <c r="K281" t="s">
        <v>1709</v>
      </c>
      <c r="L281" t="s">
        <v>1592</v>
      </c>
    </row>
    <row r="282" spans="2:12" x14ac:dyDescent="0.35">
      <c r="B282" t="s">
        <v>32</v>
      </c>
      <c r="C282" t="s">
        <v>48</v>
      </c>
      <c r="D282" t="s">
        <v>108</v>
      </c>
      <c r="E282" t="s">
        <v>36</v>
      </c>
      <c r="F282" t="s">
        <v>350</v>
      </c>
      <c r="G282" t="s">
        <v>913</v>
      </c>
      <c r="H282" s="15">
        <v>34394</v>
      </c>
      <c r="I282">
        <v>91576</v>
      </c>
      <c r="K282" t="s">
        <v>1710</v>
      </c>
      <c r="L282" t="s">
        <v>1552</v>
      </c>
    </row>
    <row r="283" spans="2:12" x14ac:dyDescent="0.35">
      <c r="B283" t="s">
        <v>914</v>
      </c>
      <c r="C283" t="s">
        <v>915</v>
      </c>
      <c r="D283" t="s">
        <v>108</v>
      </c>
      <c r="E283" t="s">
        <v>39</v>
      </c>
      <c r="F283" t="s">
        <v>717</v>
      </c>
      <c r="G283" t="s">
        <v>916</v>
      </c>
      <c r="H283" s="15">
        <v>43410</v>
      </c>
      <c r="I283">
        <v>1601046</v>
      </c>
      <c r="J283">
        <v>2014</v>
      </c>
      <c r="K283" t="s">
        <v>1711</v>
      </c>
      <c r="L283" t="s">
        <v>1519</v>
      </c>
    </row>
    <row r="284" spans="2:12" x14ac:dyDescent="0.35">
      <c r="B284" t="s">
        <v>917</v>
      </c>
      <c r="C284" t="s">
        <v>918</v>
      </c>
      <c r="D284" t="s">
        <v>108</v>
      </c>
      <c r="E284" t="s">
        <v>34</v>
      </c>
      <c r="F284" t="s">
        <v>477</v>
      </c>
      <c r="G284" t="s">
        <v>438</v>
      </c>
      <c r="I284">
        <v>55785</v>
      </c>
      <c r="J284">
        <v>1872</v>
      </c>
      <c r="K284" t="s">
        <v>1603</v>
      </c>
      <c r="L284" t="s">
        <v>1540</v>
      </c>
    </row>
    <row r="285" spans="2:12" x14ac:dyDescent="0.35">
      <c r="B285" t="s">
        <v>919</v>
      </c>
      <c r="C285" t="s">
        <v>920</v>
      </c>
      <c r="D285" t="s">
        <v>108</v>
      </c>
      <c r="E285" t="s">
        <v>176</v>
      </c>
      <c r="F285" t="s">
        <v>695</v>
      </c>
      <c r="G285" t="s">
        <v>921</v>
      </c>
      <c r="H285" s="15">
        <v>38811</v>
      </c>
      <c r="I285">
        <v>879101</v>
      </c>
      <c r="K285" t="s">
        <v>1712</v>
      </c>
      <c r="L285" t="s">
        <v>1554</v>
      </c>
    </row>
    <row r="286" spans="2:12" x14ac:dyDescent="0.35">
      <c r="B286" t="s">
        <v>922</v>
      </c>
      <c r="C286" t="s">
        <v>923</v>
      </c>
      <c r="D286" t="s">
        <v>108</v>
      </c>
      <c r="E286" t="s">
        <v>35</v>
      </c>
      <c r="F286" t="s">
        <v>924</v>
      </c>
      <c r="G286" t="s">
        <v>279</v>
      </c>
      <c r="H286" s="15">
        <v>41054</v>
      </c>
      <c r="I286">
        <v>1506307</v>
      </c>
      <c r="K286" t="s">
        <v>1569</v>
      </c>
      <c r="L286" t="s">
        <v>1540</v>
      </c>
    </row>
    <row r="287" spans="2:12" x14ac:dyDescent="0.35">
      <c r="B287" t="s">
        <v>925</v>
      </c>
      <c r="C287" t="s">
        <v>926</v>
      </c>
      <c r="D287" t="s">
        <v>108</v>
      </c>
      <c r="E287" t="s">
        <v>39</v>
      </c>
      <c r="F287" t="s">
        <v>291</v>
      </c>
      <c r="G287" t="s">
        <v>927</v>
      </c>
      <c r="I287">
        <v>319201</v>
      </c>
      <c r="J287" t="s">
        <v>928</v>
      </c>
      <c r="K287" t="s">
        <v>1713</v>
      </c>
      <c r="L287" t="s">
        <v>1519</v>
      </c>
    </row>
    <row r="288" spans="2:12" x14ac:dyDescent="0.35">
      <c r="B288" t="s">
        <v>929</v>
      </c>
      <c r="C288" t="s">
        <v>930</v>
      </c>
      <c r="D288" t="s">
        <v>108</v>
      </c>
      <c r="E288" t="s">
        <v>33</v>
      </c>
      <c r="F288" t="s">
        <v>600</v>
      </c>
      <c r="G288" t="s">
        <v>931</v>
      </c>
      <c r="I288">
        <v>885639</v>
      </c>
      <c r="J288">
        <v>1962</v>
      </c>
      <c r="K288" t="s">
        <v>1714</v>
      </c>
      <c r="L288" t="s">
        <v>1542</v>
      </c>
    </row>
    <row r="289" spans="2:13" x14ac:dyDescent="0.35">
      <c r="B289" t="s">
        <v>932</v>
      </c>
      <c r="C289" t="s">
        <v>933</v>
      </c>
      <c r="D289" t="s">
        <v>108</v>
      </c>
      <c r="E289" t="s">
        <v>34</v>
      </c>
      <c r="F289" t="s">
        <v>404</v>
      </c>
      <c r="G289" t="s">
        <v>1475</v>
      </c>
      <c r="H289" s="15">
        <v>42191</v>
      </c>
      <c r="I289">
        <v>1637459</v>
      </c>
      <c r="K289" t="s">
        <v>1573</v>
      </c>
      <c r="L289" t="s">
        <v>1715</v>
      </c>
      <c r="M289" t="s">
        <v>1532</v>
      </c>
    </row>
    <row r="290" spans="2:13" x14ac:dyDescent="0.35">
      <c r="B290" t="s">
        <v>934</v>
      </c>
      <c r="C290" t="s">
        <v>935</v>
      </c>
      <c r="D290" t="s">
        <v>108</v>
      </c>
      <c r="E290" t="s">
        <v>34</v>
      </c>
      <c r="F290" t="s">
        <v>936</v>
      </c>
      <c r="G290" t="s">
        <v>703</v>
      </c>
      <c r="I290">
        <v>56873</v>
      </c>
      <c r="J290">
        <v>1883</v>
      </c>
      <c r="K290" t="s">
        <v>1667</v>
      </c>
      <c r="L290" t="s">
        <v>1552</v>
      </c>
    </row>
    <row r="291" spans="2:13" x14ac:dyDescent="0.35">
      <c r="B291" t="s">
        <v>937</v>
      </c>
      <c r="C291" t="s">
        <v>938</v>
      </c>
      <c r="D291" t="s">
        <v>108</v>
      </c>
      <c r="E291" t="s">
        <v>33</v>
      </c>
      <c r="F291" t="s">
        <v>749</v>
      </c>
      <c r="G291" t="s">
        <v>226</v>
      </c>
      <c r="H291" s="15">
        <v>30589</v>
      </c>
      <c r="I291">
        <v>701985</v>
      </c>
      <c r="K291" t="s">
        <v>1528</v>
      </c>
      <c r="L291" t="s">
        <v>1552</v>
      </c>
    </row>
    <row r="292" spans="2:13" x14ac:dyDescent="0.35">
      <c r="B292" t="s">
        <v>939</v>
      </c>
      <c r="C292" t="s">
        <v>940</v>
      </c>
      <c r="D292" t="s">
        <v>108</v>
      </c>
      <c r="E292" t="s">
        <v>38</v>
      </c>
      <c r="F292" t="s">
        <v>301</v>
      </c>
      <c r="G292" t="s">
        <v>941</v>
      </c>
      <c r="I292">
        <v>202058</v>
      </c>
      <c r="K292" t="s">
        <v>1716</v>
      </c>
      <c r="L292" t="s">
        <v>1527</v>
      </c>
    </row>
    <row r="293" spans="2:13" x14ac:dyDescent="0.35">
      <c r="B293" t="s">
        <v>942</v>
      </c>
      <c r="C293" t="s">
        <v>943</v>
      </c>
      <c r="D293" t="s">
        <v>108</v>
      </c>
      <c r="E293" t="s">
        <v>37</v>
      </c>
      <c r="F293" t="s">
        <v>559</v>
      </c>
      <c r="G293" t="s">
        <v>944</v>
      </c>
      <c r="H293" s="15">
        <v>38292</v>
      </c>
      <c r="I293">
        <v>920148</v>
      </c>
      <c r="K293" t="s">
        <v>1717</v>
      </c>
      <c r="L293" t="s">
        <v>1523</v>
      </c>
    </row>
    <row r="294" spans="2:13" x14ac:dyDescent="0.35">
      <c r="B294" t="s">
        <v>945</v>
      </c>
      <c r="C294" t="s">
        <v>946</v>
      </c>
      <c r="D294" t="s">
        <v>108</v>
      </c>
      <c r="E294" t="s">
        <v>39</v>
      </c>
      <c r="F294" t="s">
        <v>291</v>
      </c>
      <c r="G294" t="s">
        <v>947</v>
      </c>
      <c r="H294" s="15">
        <v>41089</v>
      </c>
      <c r="I294">
        <v>707549</v>
      </c>
      <c r="K294" t="s">
        <v>1718</v>
      </c>
      <c r="L294" t="s">
        <v>1519</v>
      </c>
    </row>
    <row r="295" spans="2:13" x14ac:dyDescent="0.35">
      <c r="B295" t="s">
        <v>948</v>
      </c>
      <c r="C295" t="s">
        <v>949</v>
      </c>
      <c r="D295" t="s">
        <v>108</v>
      </c>
      <c r="E295" t="s">
        <v>34</v>
      </c>
      <c r="F295" t="s">
        <v>404</v>
      </c>
      <c r="G295" t="s">
        <v>950</v>
      </c>
      <c r="H295" s="15">
        <v>43437</v>
      </c>
      <c r="I295">
        <v>1679273</v>
      </c>
      <c r="K295" t="s">
        <v>1719</v>
      </c>
      <c r="L295" t="s">
        <v>1720</v>
      </c>
    </row>
    <row r="296" spans="2:13" x14ac:dyDescent="0.35">
      <c r="B296" t="s">
        <v>951</v>
      </c>
      <c r="C296" t="s">
        <v>952</v>
      </c>
      <c r="D296" t="s">
        <v>108</v>
      </c>
      <c r="E296" t="s">
        <v>33</v>
      </c>
      <c r="F296" t="s">
        <v>953</v>
      </c>
      <c r="G296" t="s">
        <v>954</v>
      </c>
      <c r="H296" s="15">
        <v>43741</v>
      </c>
      <c r="I296">
        <v>1300514</v>
      </c>
      <c r="K296" t="s">
        <v>1721</v>
      </c>
      <c r="L296" t="s">
        <v>1722</v>
      </c>
    </row>
    <row r="297" spans="2:13" x14ac:dyDescent="0.35">
      <c r="B297" t="s">
        <v>955</v>
      </c>
      <c r="C297" t="s">
        <v>956</v>
      </c>
      <c r="D297" t="s">
        <v>108</v>
      </c>
      <c r="E297" t="s">
        <v>33</v>
      </c>
      <c r="F297" t="s">
        <v>957</v>
      </c>
      <c r="G297" t="s">
        <v>958</v>
      </c>
      <c r="I297">
        <v>58492</v>
      </c>
      <c r="J297">
        <v>1883</v>
      </c>
      <c r="K297" t="s">
        <v>1723</v>
      </c>
      <c r="L297" t="s">
        <v>1550</v>
      </c>
    </row>
    <row r="298" spans="2:13" x14ac:dyDescent="0.35">
      <c r="B298" t="s">
        <v>959</v>
      </c>
      <c r="C298" t="s">
        <v>960</v>
      </c>
      <c r="D298" t="s">
        <v>108</v>
      </c>
      <c r="E298" t="s">
        <v>39</v>
      </c>
      <c r="F298" t="s">
        <v>124</v>
      </c>
      <c r="G298" t="s">
        <v>961</v>
      </c>
      <c r="H298" s="15">
        <v>43686</v>
      </c>
      <c r="I298">
        <v>1336920</v>
      </c>
      <c r="J298">
        <v>1969</v>
      </c>
      <c r="K298" t="s">
        <v>1724</v>
      </c>
      <c r="L298" t="s">
        <v>1525</v>
      </c>
    </row>
    <row r="299" spans="2:13" x14ac:dyDescent="0.35">
      <c r="B299" t="s">
        <v>71</v>
      </c>
      <c r="C299" t="s">
        <v>962</v>
      </c>
      <c r="D299" t="s">
        <v>108</v>
      </c>
      <c r="E299" t="s">
        <v>33</v>
      </c>
      <c r="F299" t="s">
        <v>563</v>
      </c>
      <c r="G299" t="s">
        <v>419</v>
      </c>
      <c r="H299" s="15">
        <v>38629</v>
      </c>
      <c r="I299">
        <v>920760</v>
      </c>
      <c r="K299" t="s">
        <v>1600</v>
      </c>
      <c r="L299" t="s">
        <v>1527</v>
      </c>
    </row>
    <row r="300" spans="2:13" x14ac:dyDescent="0.35">
      <c r="B300" t="s">
        <v>963</v>
      </c>
      <c r="C300" t="s">
        <v>964</v>
      </c>
      <c r="D300" t="s">
        <v>108</v>
      </c>
      <c r="E300" t="s">
        <v>37</v>
      </c>
      <c r="F300" t="s">
        <v>117</v>
      </c>
      <c r="G300" t="s">
        <v>267</v>
      </c>
      <c r="H300" s="15">
        <v>25933</v>
      </c>
      <c r="I300">
        <v>59478</v>
      </c>
      <c r="J300">
        <v>1876</v>
      </c>
      <c r="K300" t="s">
        <v>1565</v>
      </c>
      <c r="L300" t="s">
        <v>1566</v>
      </c>
    </row>
    <row r="301" spans="2:13" x14ac:dyDescent="0.35">
      <c r="B301" t="s">
        <v>965</v>
      </c>
      <c r="C301" t="s">
        <v>966</v>
      </c>
      <c r="D301" t="s">
        <v>108</v>
      </c>
      <c r="E301" t="s">
        <v>36</v>
      </c>
      <c r="F301" t="s">
        <v>310</v>
      </c>
      <c r="G301" t="s">
        <v>967</v>
      </c>
      <c r="H301" s="15">
        <v>27941</v>
      </c>
      <c r="I301">
        <v>59558</v>
      </c>
      <c r="K301" t="s">
        <v>1725</v>
      </c>
      <c r="L301" t="s">
        <v>1532</v>
      </c>
    </row>
    <row r="302" spans="2:13" x14ac:dyDescent="0.35">
      <c r="B302" t="s">
        <v>968</v>
      </c>
      <c r="C302" t="s">
        <v>969</v>
      </c>
      <c r="D302" t="s">
        <v>108</v>
      </c>
      <c r="E302" t="s">
        <v>40</v>
      </c>
      <c r="F302" t="s">
        <v>160</v>
      </c>
      <c r="G302" t="s">
        <v>970</v>
      </c>
      <c r="H302" s="15">
        <v>33786</v>
      </c>
      <c r="I302">
        <v>1707925</v>
      </c>
      <c r="K302" t="s">
        <v>1726</v>
      </c>
      <c r="L302" t="s">
        <v>1727</v>
      </c>
      <c r="M302" t="s">
        <v>1548</v>
      </c>
    </row>
    <row r="303" spans="2:13" x14ac:dyDescent="0.35">
      <c r="B303" t="s">
        <v>971</v>
      </c>
      <c r="C303" t="s">
        <v>972</v>
      </c>
      <c r="D303" t="s">
        <v>108</v>
      </c>
      <c r="E303" t="s">
        <v>33</v>
      </c>
      <c r="F303" t="s">
        <v>973</v>
      </c>
      <c r="G303" t="s">
        <v>298</v>
      </c>
      <c r="H303" s="15">
        <v>42513</v>
      </c>
      <c r="I303">
        <v>1065696</v>
      </c>
      <c r="K303" t="s">
        <v>1573</v>
      </c>
      <c r="L303" t="s">
        <v>1513</v>
      </c>
    </row>
    <row r="304" spans="2:13" x14ac:dyDescent="0.35">
      <c r="B304" t="s">
        <v>974</v>
      </c>
      <c r="C304" t="s">
        <v>975</v>
      </c>
      <c r="D304" t="s">
        <v>108</v>
      </c>
      <c r="E304" t="s">
        <v>38</v>
      </c>
      <c r="F304" t="s">
        <v>301</v>
      </c>
      <c r="G304" t="s">
        <v>833</v>
      </c>
      <c r="H304" s="15">
        <v>30894</v>
      </c>
      <c r="I304">
        <v>936468</v>
      </c>
      <c r="K304" t="s">
        <v>1694</v>
      </c>
      <c r="L304" t="s">
        <v>1645</v>
      </c>
    </row>
    <row r="305" spans="2:12" x14ac:dyDescent="0.35">
      <c r="B305" t="s">
        <v>11</v>
      </c>
      <c r="C305" t="s">
        <v>49</v>
      </c>
      <c r="D305" t="s">
        <v>108</v>
      </c>
      <c r="E305" t="s">
        <v>36</v>
      </c>
      <c r="F305" t="s">
        <v>310</v>
      </c>
      <c r="G305" t="s">
        <v>230</v>
      </c>
      <c r="I305">
        <v>60086</v>
      </c>
      <c r="K305" t="s">
        <v>1553</v>
      </c>
      <c r="L305" t="s">
        <v>1554</v>
      </c>
    </row>
    <row r="306" spans="2:12" x14ac:dyDescent="0.35">
      <c r="B306" t="s">
        <v>976</v>
      </c>
      <c r="C306" t="s">
        <v>977</v>
      </c>
      <c r="D306" t="s">
        <v>108</v>
      </c>
      <c r="E306" t="s">
        <v>33</v>
      </c>
      <c r="F306" t="s">
        <v>823</v>
      </c>
      <c r="G306" t="s">
        <v>978</v>
      </c>
      <c r="H306" s="15">
        <v>30741</v>
      </c>
      <c r="I306">
        <v>60667</v>
      </c>
      <c r="J306" t="s">
        <v>979</v>
      </c>
      <c r="K306" t="s">
        <v>1728</v>
      </c>
      <c r="L306" t="s">
        <v>1523</v>
      </c>
    </row>
    <row r="307" spans="2:12" x14ac:dyDescent="0.35">
      <c r="B307" t="s">
        <v>980</v>
      </c>
      <c r="C307" t="s">
        <v>981</v>
      </c>
      <c r="D307" t="s">
        <v>108</v>
      </c>
      <c r="E307" t="s">
        <v>40</v>
      </c>
      <c r="F307" t="s">
        <v>172</v>
      </c>
      <c r="G307" t="s">
        <v>982</v>
      </c>
      <c r="H307" s="15">
        <v>41157</v>
      </c>
      <c r="I307">
        <v>1489393</v>
      </c>
      <c r="K307" t="s">
        <v>1729</v>
      </c>
      <c r="L307" t="s">
        <v>1730</v>
      </c>
    </row>
    <row r="308" spans="2:12" x14ac:dyDescent="0.35">
      <c r="B308" t="s">
        <v>983</v>
      </c>
      <c r="C308" t="s">
        <v>984</v>
      </c>
      <c r="D308" t="s">
        <v>108</v>
      </c>
      <c r="E308" t="s">
        <v>36</v>
      </c>
      <c r="F308" t="s">
        <v>350</v>
      </c>
      <c r="G308" t="s">
        <v>985</v>
      </c>
      <c r="I308">
        <v>36270</v>
      </c>
      <c r="J308">
        <v>1856</v>
      </c>
      <c r="K308" t="s">
        <v>1731</v>
      </c>
      <c r="L308" t="s">
        <v>1554</v>
      </c>
    </row>
    <row r="309" spans="2:12" x14ac:dyDescent="0.35">
      <c r="B309" t="s">
        <v>986</v>
      </c>
      <c r="C309" t="s">
        <v>987</v>
      </c>
      <c r="D309" t="s">
        <v>108</v>
      </c>
      <c r="E309" t="s">
        <v>176</v>
      </c>
      <c r="F309" t="s">
        <v>695</v>
      </c>
      <c r="G309" t="s">
        <v>130</v>
      </c>
      <c r="H309" s="15">
        <v>41403</v>
      </c>
      <c r="I309">
        <v>912242</v>
      </c>
      <c r="K309" t="s">
        <v>1518</v>
      </c>
      <c r="L309" t="s">
        <v>1519</v>
      </c>
    </row>
    <row r="310" spans="2:12" x14ac:dyDescent="0.35">
      <c r="B310" t="s">
        <v>988</v>
      </c>
      <c r="C310" t="s">
        <v>989</v>
      </c>
      <c r="D310" t="s">
        <v>108</v>
      </c>
      <c r="E310" t="s">
        <v>33</v>
      </c>
      <c r="F310" t="s">
        <v>990</v>
      </c>
      <c r="G310" t="s">
        <v>703</v>
      </c>
      <c r="I310">
        <v>794367</v>
      </c>
      <c r="J310">
        <v>1929</v>
      </c>
      <c r="K310" t="s">
        <v>1667</v>
      </c>
      <c r="L310" t="s">
        <v>1552</v>
      </c>
    </row>
    <row r="311" spans="2:12" x14ac:dyDescent="0.35">
      <c r="B311" t="s">
        <v>991</v>
      </c>
      <c r="C311" t="s">
        <v>992</v>
      </c>
      <c r="D311" t="s">
        <v>108</v>
      </c>
      <c r="E311" t="s">
        <v>35</v>
      </c>
      <c r="F311" t="s">
        <v>278</v>
      </c>
      <c r="G311" t="s">
        <v>279</v>
      </c>
      <c r="H311" s="15">
        <v>33359</v>
      </c>
      <c r="I311">
        <v>101778</v>
      </c>
      <c r="K311" t="s">
        <v>1569</v>
      </c>
      <c r="L311" t="s">
        <v>1540</v>
      </c>
    </row>
    <row r="312" spans="2:12" x14ac:dyDescent="0.35">
      <c r="B312" t="s">
        <v>993</v>
      </c>
      <c r="C312" t="s">
        <v>994</v>
      </c>
      <c r="D312" t="s">
        <v>108</v>
      </c>
      <c r="E312" t="s">
        <v>35</v>
      </c>
      <c r="F312" t="s">
        <v>817</v>
      </c>
      <c r="G312" t="s">
        <v>995</v>
      </c>
      <c r="H312" s="15">
        <v>40725</v>
      </c>
      <c r="I312">
        <v>1510295</v>
      </c>
      <c r="K312" t="s">
        <v>1732</v>
      </c>
      <c r="L312" t="s">
        <v>1552</v>
      </c>
    </row>
    <row r="313" spans="2:12" x14ac:dyDescent="0.35">
      <c r="B313" t="s">
        <v>996</v>
      </c>
      <c r="C313" t="s">
        <v>997</v>
      </c>
      <c r="D313" t="s">
        <v>108</v>
      </c>
      <c r="E313" t="s">
        <v>36</v>
      </c>
      <c r="F313" t="s">
        <v>425</v>
      </c>
      <c r="G313" t="s">
        <v>230</v>
      </c>
      <c r="H313" s="15">
        <v>43647</v>
      </c>
      <c r="I313">
        <v>1278021</v>
      </c>
      <c r="J313">
        <v>2000</v>
      </c>
      <c r="K313" t="s">
        <v>1553</v>
      </c>
      <c r="L313" t="s">
        <v>1554</v>
      </c>
    </row>
    <row r="314" spans="2:12" x14ac:dyDescent="0.35">
      <c r="B314" t="s">
        <v>998</v>
      </c>
      <c r="C314" t="s">
        <v>999</v>
      </c>
      <c r="D314" t="s">
        <v>108</v>
      </c>
      <c r="E314" t="s">
        <v>33</v>
      </c>
      <c r="F314" t="s">
        <v>418</v>
      </c>
      <c r="G314" t="s">
        <v>833</v>
      </c>
      <c r="I314">
        <v>1048286</v>
      </c>
      <c r="J314">
        <v>1927</v>
      </c>
      <c r="K314" t="s">
        <v>1694</v>
      </c>
      <c r="L314" t="s">
        <v>1645</v>
      </c>
    </row>
    <row r="315" spans="2:12" x14ac:dyDescent="0.35">
      <c r="B315" t="s">
        <v>1000</v>
      </c>
      <c r="C315" t="s">
        <v>1001</v>
      </c>
      <c r="D315" t="s">
        <v>108</v>
      </c>
      <c r="E315" t="s">
        <v>36</v>
      </c>
      <c r="F315" t="s">
        <v>271</v>
      </c>
      <c r="G315" t="s">
        <v>230</v>
      </c>
      <c r="H315" s="15">
        <v>32020</v>
      </c>
      <c r="I315">
        <v>62709</v>
      </c>
      <c r="K315" t="s">
        <v>1553</v>
      </c>
      <c r="L315" t="s">
        <v>1554</v>
      </c>
    </row>
    <row r="316" spans="2:12" x14ac:dyDescent="0.35">
      <c r="B316" t="s">
        <v>1002</v>
      </c>
      <c r="C316" t="s">
        <v>1003</v>
      </c>
      <c r="D316" t="s">
        <v>108</v>
      </c>
      <c r="E316" t="s">
        <v>40</v>
      </c>
      <c r="F316" t="s">
        <v>1004</v>
      </c>
      <c r="G316" t="s">
        <v>142</v>
      </c>
      <c r="H316" s="15">
        <v>41822</v>
      </c>
      <c r="I316">
        <v>916076</v>
      </c>
      <c r="K316" t="s">
        <v>1522</v>
      </c>
      <c r="L316" t="s">
        <v>1523</v>
      </c>
    </row>
    <row r="317" spans="2:12" x14ac:dyDescent="0.35">
      <c r="B317" t="s">
        <v>1005</v>
      </c>
      <c r="C317" t="s">
        <v>1006</v>
      </c>
      <c r="D317" t="s">
        <v>108</v>
      </c>
      <c r="E317" t="s">
        <v>38</v>
      </c>
      <c r="F317" t="s">
        <v>188</v>
      </c>
      <c r="G317" t="s">
        <v>1007</v>
      </c>
      <c r="H317" s="15">
        <v>29767</v>
      </c>
      <c r="I317">
        <v>62996</v>
      </c>
      <c r="K317" t="s">
        <v>1733</v>
      </c>
      <c r="L317" t="s">
        <v>1592</v>
      </c>
    </row>
    <row r="318" spans="2:12" x14ac:dyDescent="0.35">
      <c r="B318" t="s">
        <v>1008</v>
      </c>
      <c r="C318" t="s">
        <v>1009</v>
      </c>
      <c r="D318" t="s">
        <v>108</v>
      </c>
      <c r="E318" t="s">
        <v>39</v>
      </c>
      <c r="F318" t="s">
        <v>193</v>
      </c>
      <c r="G318" t="s">
        <v>1010</v>
      </c>
      <c r="H318" s="15">
        <v>39647</v>
      </c>
      <c r="I318">
        <v>1141391</v>
      </c>
      <c r="K318" t="s">
        <v>1734</v>
      </c>
      <c r="L318" t="s">
        <v>1554</v>
      </c>
    </row>
    <row r="319" spans="2:12" x14ac:dyDescent="0.35">
      <c r="B319" t="s">
        <v>1011</v>
      </c>
      <c r="C319" t="s">
        <v>1012</v>
      </c>
      <c r="D319" t="s">
        <v>108</v>
      </c>
      <c r="E319" t="s">
        <v>34</v>
      </c>
      <c r="F319" t="s">
        <v>404</v>
      </c>
      <c r="G319" t="s">
        <v>1013</v>
      </c>
      <c r="I319">
        <v>63754</v>
      </c>
      <c r="J319">
        <v>1889</v>
      </c>
      <c r="K319" t="s">
        <v>1735</v>
      </c>
      <c r="L319" t="s">
        <v>1645</v>
      </c>
    </row>
    <row r="320" spans="2:12" x14ac:dyDescent="0.35">
      <c r="B320" t="s">
        <v>1014</v>
      </c>
      <c r="C320" t="s">
        <v>1015</v>
      </c>
      <c r="D320" t="s">
        <v>108</v>
      </c>
      <c r="E320" t="s">
        <v>39</v>
      </c>
      <c r="F320" t="s">
        <v>137</v>
      </c>
      <c r="G320" t="s">
        <v>134</v>
      </c>
      <c r="H320" s="15">
        <v>43437</v>
      </c>
      <c r="I320">
        <v>743316</v>
      </c>
      <c r="J320">
        <v>1983</v>
      </c>
      <c r="K320" t="s">
        <v>1520</v>
      </c>
      <c r="L320" t="s">
        <v>1519</v>
      </c>
    </row>
    <row r="321" spans="2:12" x14ac:dyDescent="0.35">
      <c r="B321" t="s">
        <v>1016</v>
      </c>
      <c r="C321" t="s">
        <v>1017</v>
      </c>
      <c r="D321" t="s">
        <v>108</v>
      </c>
      <c r="E321" t="s">
        <v>33</v>
      </c>
      <c r="F321" t="s">
        <v>471</v>
      </c>
      <c r="G321" t="s">
        <v>298</v>
      </c>
      <c r="H321" s="15">
        <v>25749</v>
      </c>
      <c r="I321">
        <v>63908</v>
      </c>
      <c r="J321">
        <v>1940</v>
      </c>
      <c r="K321" t="s">
        <v>1573</v>
      </c>
      <c r="L321" t="s">
        <v>1513</v>
      </c>
    </row>
    <row r="322" spans="2:12" x14ac:dyDescent="0.35">
      <c r="B322" t="s">
        <v>1018</v>
      </c>
      <c r="C322" t="s">
        <v>1019</v>
      </c>
      <c r="D322" t="s">
        <v>108</v>
      </c>
      <c r="E322" t="s">
        <v>37</v>
      </c>
      <c r="F322" t="s">
        <v>245</v>
      </c>
      <c r="G322" t="s">
        <v>460</v>
      </c>
      <c r="I322">
        <v>927653</v>
      </c>
      <c r="J322">
        <v>1833</v>
      </c>
      <c r="K322" t="s">
        <v>1609</v>
      </c>
      <c r="L322" t="s">
        <v>1519</v>
      </c>
    </row>
    <row r="323" spans="2:12" x14ac:dyDescent="0.35">
      <c r="B323" t="s">
        <v>1020</v>
      </c>
      <c r="C323" t="s">
        <v>1021</v>
      </c>
      <c r="D323" t="s">
        <v>108</v>
      </c>
      <c r="E323" t="s">
        <v>37</v>
      </c>
      <c r="F323" t="s">
        <v>113</v>
      </c>
      <c r="G323" t="s">
        <v>125</v>
      </c>
      <c r="H323" s="15">
        <v>31716</v>
      </c>
      <c r="I323">
        <v>1613103</v>
      </c>
      <c r="K323" t="s">
        <v>1516</v>
      </c>
      <c r="L323" t="s">
        <v>1517</v>
      </c>
    </row>
    <row r="324" spans="2:12" x14ac:dyDescent="0.35">
      <c r="B324" t="s">
        <v>1022</v>
      </c>
      <c r="C324" t="s">
        <v>1023</v>
      </c>
      <c r="D324" t="s">
        <v>108</v>
      </c>
      <c r="E324" t="s">
        <v>37</v>
      </c>
      <c r="F324" t="s">
        <v>117</v>
      </c>
      <c r="G324" t="s">
        <v>1024</v>
      </c>
      <c r="I324">
        <v>310158</v>
      </c>
      <c r="J324">
        <v>1891</v>
      </c>
      <c r="K324" t="s">
        <v>1736</v>
      </c>
      <c r="L324" t="s">
        <v>1556</v>
      </c>
    </row>
    <row r="325" spans="2:12" x14ac:dyDescent="0.35">
      <c r="B325" t="s">
        <v>1025</v>
      </c>
      <c r="C325" t="s">
        <v>1026</v>
      </c>
      <c r="D325" t="s">
        <v>108</v>
      </c>
      <c r="E325" t="s">
        <v>36</v>
      </c>
      <c r="F325" t="s">
        <v>153</v>
      </c>
      <c r="G325" t="s">
        <v>230</v>
      </c>
      <c r="I325">
        <v>1099219</v>
      </c>
      <c r="J325">
        <v>1868</v>
      </c>
      <c r="K325" t="s">
        <v>1553</v>
      </c>
      <c r="L325" t="s">
        <v>1554</v>
      </c>
    </row>
    <row r="326" spans="2:12" x14ac:dyDescent="0.35">
      <c r="B326" t="s">
        <v>1027</v>
      </c>
      <c r="C326" t="s">
        <v>1028</v>
      </c>
      <c r="D326" t="s">
        <v>108</v>
      </c>
      <c r="E326" t="s">
        <v>37</v>
      </c>
      <c r="F326" t="s">
        <v>854</v>
      </c>
      <c r="G326" t="s">
        <v>226</v>
      </c>
      <c r="H326" s="15">
        <v>42619</v>
      </c>
      <c r="I326">
        <v>1037646</v>
      </c>
      <c r="K326" t="s">
        <v>1528</v>
      </c>
      <c r="L326" t="s">
        <v>1552</v>
      </c>
    </row>
    <row r="327" spans="2:12" x14ac:dyDescent="0.35">
      <c r="B327" t="s">
        <v>1029</v>
      </c>
      <c r="C327" t="s">
        <v>1030</v>
      </c>
      <c r="D327" t="s">
        <v>108</v>
      </c>
      <c r="E327" t="s">
        <v>33</v>
      </c>
      <c r="F327" t="s">
        <v>953</v>
      </c>
      <c r="G327" t="s">
        <v>1031</v>
      </c>
      <c r="H327" s="15">
        <v>42942</v>
      </c>
      <c r="I327">
        <v>789570</v>
      </c>
      <c r="K327" t="s">
        <v>1737</v>
      </c>
      <c r="L327" t="s">
        <v>1722</v>
      </c>
    </row>
    <row r="328" spans="2:12" x14ac:dyDescent="0.35">
      <c r="B328" t="s">
        <v>1032</v>
      </c>
      <c r="C328" t="s">
        <v>1033</v>
      </c>
      <c r="D328" t="s">
        <v>108</v>
      </c>
      <c r="E328" t="s">
        <v>39</v>
      </c>
      <c r="F328" t="s">
        <v>137</v>
      </c>
      <c r="G328" t="s">
        <v>1034</v>
      </c>
      <c r="H328" s="15">
        <v>39332</v>
      </c>
      <c r="I328">
        <v>827054</v>
      </c>
      <c r="K328" t="s">
        <v>1738</v>
      </c>
      <c r="L328" t="s">
        <v>1677</v>
      </c>
    </row>
    <row r="329" spans="2:12" x14ac:dyDescent="0.35">
      <c r="B329" t="s">
        <v>1035</v>
      </c>
      <c r="C329" t="s">
        <v>1036</v>
      </c>
      <c r="D329" t="s">
        <v>108</v>
      </c>
      <c r="E329" t="s">
        <v>39</v>
      </c>
      <c r="F329" t="s">
        <v>137</v>
      </c>
      <c r="G329" t="s">
        <v>1037</v>
      </c>
      <c r="H329" s="15">
        <v>34604</v>
      </c>
      <c r="I329">
        <v>723125</v>
      </c>
      <c r="K329" t="s">
        <v>1739</v>
      </c>
      <c r="L329" t="s">
        <v>1720</v>
      </c>
    </row>
    <row r="330" spans="2:12" x14ac:dyDescent="0.35">
      <c r="B330" t="s">
        <v>1038</v>
      </c>
      <c r="C330" t="s">
        <v>1039</v>
      </c>
      <c r="D330" t="s">
        <v>108</v>
      </c>
      <c r="E330" t="s">
        <v>39</v>
      </c>
      <c r="F330" t="s">
        <v>729</v>
      </c>
      <c r="G330" t="s">
        <v>1040</v>
      </c>
      <c r="H330" s="15">
        <v>34486</v>
      </c>
      <c r="I330">
        <v>789019</v>
      </c>
      <c r="J330">
        <v>1975</v>
      </c>
      <c r="K330" t="s">
        <v>1740</v>
      </c>
      <c r="L330" t="s">
        <v>1535</v>
      </c>
    </row>
    <row r="331" spans="2:12" x14ac:dyDescent="0.35">
      <c r="B331" t="s">
        <v>1041</v>
      </c>
      <c r="C331" t="s">
        <v>1042</v>
      </c>
      <c r="D331" t="s">
        <v>108</v>
      </c>
      <c r="E331" t="s">
        <v>176</v>
      </c>
      <c r="F331" t="s">
        <v>282</v>
      </c>
      <c r="G331" t="s">
        <v>327</v>
      </c>
      <c r="H331" s="15">
        <v>42706</v>
      </c>
      <c r="I331">
        <v>912595</v>
      </c>
      <c r="K331" t="s">
        <v>1578</v>
      </c>
      <c r="L331" t="s">
        <v>1579</v>
      </c>
    </row>
    <row r="332" spans="2:12" x14ac:dyDescent="0.35">
      <c r="B332" t="s">
        <v>1043</v>
      </c>
      <c r="C332" t="s">
        <v>1044</v>
      </c>
      <c r="D332" t="s">
        <v>108</v>
      </c>
      <c r="E332" t="s">
        <v>33</v>
      </c>
      <c r="F332" t="s">
        <v>957</v>
      </c>
      <c r="G332" t="s">
        <v>1045</v>
      </c>
      <c r="H332" s="15">
        <v>41631</v>
      </c>
      <c r="I332">
        <v>851968</v>
      </c>
      <c r="K332" t="s">
        <v>1741</v>
      </c>
      <c r="L332" t="s">
        <v>1554</v>
      </c>
    </row>
    <row r="333" spans="2:12" x14ac:dyDescent="0.35">
      <c r="B333" t="s">
        <v>1046</v>
      </c>
      <c r="C333" t="s">
        <v>1047</v>
      </c>
      <c r="D333" t="s">
        <v>108</v>
      </c>
      <c r="E333" t="s">
        <v>34</v>
      </c>
      <c r="F333" t="s">
        <v>1048</v>
      </c>
      <c r="G333" t="s">
        <v>283</v>
      </c>
      <c r="H333" s="15">
        <v>27941</v>
      </c>
      <c r="I333">
        <v>24545</v>
      </c>
      <c r="K333" t="s">
        <v>1570</v>
      </c>
      <c r="L333" t="s">
        <v>1571</v>
      </c>
    </row>
    <row r="334" spans="2:12" x14ac:dyDescent="0.35">
      <c r="B334" t="s">
        <v>12</v>
      </c>
      <c r="C334" t="s">
        <v>45</v>
      </c>
      <c r="D334" t="s">
        <v>108</v>
      </c>
      <c r="E334" t="s">
        <v>34</v>
      </c>
      <c r="F334" t="s">
        <v>404</v>
      </c>
      <c r="G334" t="s">
        <v>347</v>
      </c>
      <c r="H334" s="15">
        <v>41184</v>
      </c>
      <c r="I334">
        <v>1103982</v>
      </c>
      <c r="K334" t="s">
        <v>1583</v>
      </c>
      <c r="L334" t="s">
        <v>1513</v>
      </c>
    </row>
    <row r="335" spans="2:12" x14ac:dyDescent="0.35">
      <c r="B335" t="s">
        <v>1049</v>
      </c>
      <c r="C335" t="s">
        <v>1050</v>
      </c>
      <c r="D335" t="s">
        <v>108</v>
      </c>
      <c r="E335" t="s">
        <v>34</v>
      </c>
      <c r="F335" t="s">
        <v>507</v>
      </c>
      <c r="G335" t="s">
        <v>1051</v>
      </c>
      <c r="H335" s="15">
        <v>41088</v>
      </c>
      <c r="I335">
        <v>865752</v>
      </c>
      <c r="K335" t="s">
        <v>1742</v>
      </c>
      <c r="L335" t="s">
        <v>1519</v>
      </c>
    </row>
    <row r="336" spans="2:12" x14ac:dyDescent="0.35">
      <c r="B336" t="s">
        <v>1052</v>
      </c>
      <c r="C336" t="s">
        <v>1053</v>
      </c>
      <c r="D336" t="s">
        <v>108</v>
      </c>
      <c r="E336" t="s">
        <v>36</v>
      </c>
      <c r="F336" t="s">
        <v>425</v>
      </c>
      <c r="G336" t="s">
        <v>230</v>
      </c>
      <c r="I336">
        <v>1059556</v>
      </c>
      <c r="J336">
        <v>1909</v>
      </c>
      <c r="K336" t="s">
        <v>1553</v>
      </c>
      <c r="L336" t="s">
        <v>1554</v>
      </c>
    </row>
    <row r="337" spans="2:12" x14ac:dyDescent="0.35">
      <c r="B337" t="s">
        <v>1054</v>
      </c>
      <c r="C337" t="s">
        <v>1055</v>
      </c>
      <c r="D337" t="s">
        <v>108</v>
      </c>
      <c r="E337" t="s">
        <v>36</v>
      </c>
      <c r="F337" t="s">
        <v>459</v>
      </c>
      <c r="G337" t="s">
        <v>230</v>
      </c>
      <c r="I337">
        <v>895421</v>
      </c>
      <c r="J337">
        <v>1935</v>
      </c>
      <c r="K337" t="s">
        <v>1553</v>
      </c>
      <c r="L337" t="s">
        <v>1554</v>
      </c>
    </row>
    <row r="338" spans="2:12" x14ac:dyDescent="0.35">
      <c r="B338" t="s">
        <v>1056</v>
      </c>
      <c r="C338" t="s">
        <v>1057</v>
      </c>
      <c r="D338" t="s">
        <v>108</v>
      </c>
      <c r="E338" t="s">
        <v>40</v>
      </c>
      <c r="F338" t="s">
        <v>456</v>
      </c>
      <c r="G338" t="s">
        <v>1058</v>
      </c>
      <c r="H338" s="15">
        <v>40812</v>
      </c>
      <c r="I338">
        <v>1285785</v>
      </c>
      <c r="K338" t="s">
        <v>1743</v>
      </c>
      <c r="L338" t="s">
        <v>1511</v>
      </c>
    </row>
    <row r="339" spans="2:12" x14ac:dyDescent="0.35">
      <c r="B339" t="s">
        <v>1059</v>
      </c>
      <c r="C339" t="s">
        <v>1060</v>
      </c>
      <c r="D339" t="s">
        <v>108</v>
      </c>
      <c r="E339" t="s">
        <v>39</v>
      </c>
      <c r="F339" t="s">
        <v>304</v>
      </c>
      <c r="G339" t="s">
        <v>1061</v>
      </c>
      <c r="I339">
        <v>68505</v>
      </c>
      <c r="J339" t="s">
        <v>1062</v>
      </c>
      <c r="K339" t="s">
        <v>1744</v>
      </c>
      <c r="L339" t="s">
        <v>1513</v>
      </c>
    </row>
    <row r="340" spans="2:12" x14ac:dyDescent="0.35">
      <c r="B340" t="s">
        <v>1063</v>
      </c>
      <c r="C340" t="s">
        <v>1064</v>
      </c>
      <c r="D340" t="s">
        <v>108</v>
      </c>
      <c r="E340" t="s">
        <v>36</v>
      </c>
      <c r="F340" t="s">
        <v>425</v>
      </c>
      <c r="G340" t="s">
        <v>230</v>
      </c>
      <c r="H340" s="15">
        <v>43194</v>
      </c>
      <c r="I340">
        <v>1408198</v>
      </c>
      <c r="K340" t="s">
        <v>1553</v>
      </c>
      <c r="L340" t="s">
        <v>1554</v>
      </c>
    </row>
    <row r="341" spans="2:12" x14ac:dyDescent="0.35">
      <c r="B341" t="s">
        <v>1065</v>
      </c>
      <c r="C341" t="s">
        <v>1066</v>
      </c>
      <c r="D341" t="s">
        <v>108</v>
      </c>
      <c r="E341" t="s">
        <v>37</v>
      </c>
      <c r="F341" t="s">
        <v>117</v>
      </c>
      <c r="G341" t="s">
        <v>1476</v>
      </c>
      <c r="H341" s="15">
        <v>38100</v>
      </c>
      <c r="I341">
        <v>1623613</v>
      </c>
      <c r="K341" t="s">
        <v>1741</v>
      </c>
      <c r="L341" t="s">
        <v>1730</v>
      </c>
    </row>
    <row r="342" spans="2:12" x14ac:dyDescent="0.35">
      <c r="B342" t="s">
        <v>1067</v>
      </c>
      <c r="C342" t="s">
        <v>1068</v>
      </c>
      <c r="D342" t="s">
        <v>108</v>
      </c>
      <c r="E342" t="s">
        <v>36</v>
      </c>
      <c r="F342" t="s">
        <v>425</v>
      </c>
      <c r="G342" t="s">
        <v>230</v>
      </c>
      <c r="H342" s="15">
        <v>39743</v>
      </c>
      <c r="I342">
        <v>1120193</v>
      </c>
      <c r="K342" t="s">
        <v>1553</v>
      </c>
      <c r="L342" t="s">
        <v>1554</v>
      </c>
    </row>
    <row r="343" spans="2:12" x14ac:dyDescent="0.35">
      <c r="B343" t="s">
        <v>1069</v>
      </c>
      <c r="C343" t="s">
        <v>1070</v>
      </c>
      <c r="D343" t="s">
        <v>108</v>
      </c>
      <c r="E343" t="s">
        <v>35</v>
      </c>
      <c r="F343" t="s">
        <v>335</v>
      </c>
      <c r="G343" t="s">
        <v>279</v>
      </c>
      <c r="H343" s="15">
        <v>38425</v>
      </c>
      <c r="I343">
        <v>1021860</v>
      </c>
      <c r="K343" t="s">
        <v>1569</v>
      </c>
      <c r="L343" t="s">
        <v>1540</v>
      </c>
    </row>
    <row r="344" spans="2:12" x14ac:dyDescent="0.35">
      <c r="B344" t="s">
        <v>1071</v>
      </c>
      <c r="C344" t="s">
        <v>1072</v>
      </c>
      <c r="D344" t="s">
        <v>108</v>
      </c>
      <c r="E344" t="s">
        <v>39</v>
      </c>
      <c r="F344" t="s">
        <v>287</v>
      </c>
      <c r="G344" t="s">
        <v>138</v>
      </c>
      <c r="H344" s="15">
        <v>36336</v>
      </c>
      <c r="I344">
        <v>1002047</v>
      </c>
      <c r="K344" t="s">
        <v>1521</v>
      </c>
      <c r="L344" t="s">
        <v>1519</v>
      </c>
    </row>
    <row r="345" spans="2:12" x14ac:dyDescent="0.35">
      <c r="B345" t="s">
        <v>1073</v>
      </c>
      <c r="C345" t="s">
        <v>1074</v>
      </c>
      <c r="D345" t="s">
        <v>108</v>
      </c>
      <c r="E345" t="s">
        <v>128</v>
      </c>
      <c r="F345" t="s">
        <v>737</v>
      </c>
      <c r="G345" t="s">
        <v>1075</v>
      </c>
      <c r="H345" s="15">
        <v>40532</v>
      </c>
      <c r="I345">
        <v>1065280</v>
      </c>
      <c r="J345">
        <v>1997</v>
      </c>
      <c r="K345" t="s">
        <v>1745</v>
      </c>
      <c r="L345" t="s">
        <v>1519</v>
      </c>
    </row>
    <row r="346" spans="2:12" x14ac:dyDescent="0.35">
      <c r="B346" t="s">
        <v>1076</v>
      </c>
      <c r="C346" t="s">
        <v>1077</v>
      </c>
      <c r="D346" t="s">
        <v>108</v>
      </c>
      <c r="E346" t="s">
        <v>33</v>
      </c>
      <c r="F346" t="s">
        <v>1078</v>
      </c>
      <c r="G346" t="s">
        <v>1079</v>
      </c>
      <c r="H346" s="15">
        <v>32628</v>
      </c>
      <c r="I346">
        <v>814453</v>
      </c>
      <c r="K346" t="s">
        <v>1746</v>
      </c>
      <c r="L346" t="s">
        <v>1556</v>
      </c>
    </row>
    <row r="347" spans="2:12" x14ac:dyDescent="0.35">
      <c r="B347" t="s">
        <v>1080</v>
      </c>
      <c r="C347" t="s">
        <v>1081</v>
      </c>
      <c r="D347" t="s">
        <v>108</v>
      </c>
      <c r="E347" t="s">
        <v>40</v>
      </c>
      <c r="F347" t="s">
        <v>1082</v>
      </c>
      <c r="G347" t="s">
        <v>283</v>
      </c>
      <c r="H347" s="15">
        <v>25384</v>
      </c>
      <c r="I347">
        <v>1164727</v>
      </c>
      <c r="J347">
        <v>1921</v>
      </c>
      <c r="K347" t="s">
        <v>1570</v>
      </c>
      <c r="L347" t="s">
        <v>1571</v>
      </c>
    </row>
    <row r="348" spans="2:12" x14ac:dyDescent="0.35">
      <c r="B348" t="s">
        <v>1083</v>
      </c>
      <c r="C348" t="s">
        <v>1084</v>
      </c>
      <c r="D348" t="s">
        <v>108</v>
      </c>
      <c r="E348" t="s">
        <v>128</v>
      </c>
      <c r="F348" t="s">
        <v>1085</v>
      </c>
      <c r="G348" t="s">
        <v>230</v>
      </c>
      <c r="H348" s="15">
        <v>41487</v>
      </c>
      <c r="I348">
        <v>1564708</v>
      </c>
      <c r="K348" t="s">
        <v>1553</v>
      </c>
      <c r="L348" t="s">
        <v>1554</v>
      </c>
    </row>
    <row r="349" spans="2:12" x14ac:dyDescent="0.35">
      <c r="B349" t="s">
        <v>1086</v>
      </c>
      <c r="C349" t="s">
        <v>1087</v>
      </c>
      <c r="D349" t="s">
        <v>108</v>
      </c>
      <c r="E349" t="s">
        <v>128</v>
      </c>
      <c r="F349" t="s">
        <v>1085</v>
      </c>
      <c r="G349" t="s">
        <v>230</v>
      </c>
      <c r="H349" s="15">
        <v>42265</v>
      </c>
      <c r="I349">
        <v>1564708</v>
      </c>
      <c r="K349" t="s">
        <v>1553</v>
      </c>
      <c r="L349" t="s">
        <v>1554</v>
      </c>
    </row>
    <row r="350" spans="2:12" x14ac:dyDescent="0.35">
      <c r="B350" t="s">
        <v>1088</v>
      </c>
      <c r="C350" t="s">
        <v>1089</v>
      </c>
      <c r="D350" t="s">
        <v>108</v>
      </c>
      <c r="E350" t="s">
        <v>41</v>
      </c>
      <c r="F350" t="s">
        <v>219</v>
      </c>
      <c r="G350" t="s">
        <v>1090</v>
      </c>
      <c r="H350" s="15">
        <v>27941</v>
      </c>
      <c r="I350">
        <v>753308</v>
      </c>
      <c r="K350" t="s">
        <v>1747</v>
      </c>
      <c r="L350" t="s">
        <v>1527</v>
      </c>
    </row>
    <row r="351" spans="2:12" x14ac:dyDescent="0.35">
      <c r="B351" t="s">
        <v>1091</v>
      </c>
      <c r="C351" t="s">
        <v>1092</v>
      </c>
      <c r="D351" t="s">
        <v>108</v>
      </c>
      <c r="E351" t="s">
        <v>38</v>
      </c>
      <c r="F351" t="s">
        <v>654</v>
      </c>
      <c r="G351" t="s">
        <v>230</v>
      </c>
      <c r="H351" s="15">
        <v>41464</v>
      </c>
      <c r="I351">
        <v>1492633</v>
      </c>
      <c r="K351" t="s">
        <v>1553</v>
      </c>
      <c r="L351" t="s">
        <v>1554</v>
      </c>
    </row>
    <row r="352" spans="2:12" x14ac:dyDescent="0.35">
      <c r="B352" t="s">
        <v>1093</v>
      </c>
      <c r="C352" t="s">
        <v>1094</v>
      </c>
      <c r="D352" t="s">
        <v>108</v>
      </c>
      <c r="E352" t="s">
        <v>33</v>
      </c>
      <c r="F352" t="s">
        <v>410</v>
      </c>
      <c r="G352" t="s">
        <v>1095</v>
      </c>
      <c r="H352" s="15">
        <v>32477</v>
      </c>
      <c r="I352">
        <v>320187</v>
      </c>
      <c r="K352" t="s">
        <v>1748</v>
      </c>
      <c r="L352" t="s">
        <v>1672</v>
      </c>
    </row>
    <row r="353" spans="2:12" x14ac:dyDescent="0.35">
      <c r="B353" t="s">
        <v>1096</v>
      </c>
      <c r="C353" t="s">
        <v>1097</v>
      </c>
      <c r="D353" t="s">
        <v>108</v>
      </c>
      <c r="E353" t="s">
        <v>41</v>
      </c>
      <c r="F353" t="s">
        <v>219</v>
      </c>
      <c r="G353" t="s">
        <v>1098</v>
      </c>
      <c r="I353">
        <v>1111711</v>
      </c>
      <c r="J353">
        <v>1912</v>
      </c>
      <c r="K353" t="s">
        <v>1749</v>
      </c>
      <c r="L353" t="s">
        <v>1566</v>
      </c>
    </row>
    <row r="354" spans="2:12" x14ac:dyDescent="0.35">
      <c r="B354" t="s">
        <v>1099</v>
      </c>
      <c r="C354" t="s">
        <v>1100</v>
      </c>
      <c r="D354" t="s">
        <v>108</v>
      </c>
      <c r="E354" t="s">
        <v>35</v>
      </c>
      <c r="F354" t="s">
        <v>278</v>
      </c>
      <c r="G354" t="s">
        <v>279</v>
      </c>
      <c r="H354" s="15">
        <v>39363</v>
      </c>
      <c r="I354">
        <v>72207</v>
      </c>
      <c r="K354" t="s">
        <v>1569</v>
      </c>
      <c r="L354" t="s">
        <v>1540</v>
      </c>
    </row>
    <row r="355" spans="2:12" x14ac:dyDescent="0.35">
      <c r="B355" t="s">
        <v>1101</v>
      </c>
      <c r="C355" t="s">
        <v>1102</v>
      </c>
      <c r="D355" t="s">
        <v>108</v>
      </c>
      <c r="E355" t="s">
        <v>33</v>
      </c>
      <c r="F355" t="s">
        <v>990</v>
      </c>
      <c r="G355" t="s">
        <v>169</v>
      </c>
      <c r="H355" s="15">
        <v>31655</v>
      </c>
      <c r="I355">
        <v>72333</v>
      </c>
      <c r="K355" t="s">
        <v>1534</v>
      </c>
      <c r="L355" t="s">
        <v>1535</v>
      </c>
    </row>
    <row r="356" spans="2:12" x14ac:dyDescent="0.35">
      <c r="B356" t="s">
        <v>1103</v>
      </c>
      <c r="C356" t="s">
        <v>1104</v>
      </c>
      <c r="D356" t="s">
        <v>108</v>
      </c>
      <c r="E356" t="s">
        <v>38</v>
      </c>
      <c r="F356" t="s">
        <v>551</v>
      </c>
      <c r="G356" t="s">
        <v>1105</v>
      </c>
      <c r="I356">
        <v>702165</v>
      </c>
      <c r="J356" t="s">
        <v>1106</v>
      </c>
      <c r="K356" t="s">
        <v>1750</v>
      </c>
      <c r="L356" t="s">
        <v>1525</v>
      </c>
    </row>
    <row r="357" spans="2:12" x14ac:dyDescent="0.35">
      <c r="B357" t="s">
        <v>1107</v>
      </c>
      <c r="C357" t="s">
        <v>1108</v>
      </c>
      <c r="D357" t="s">
        <v>108</v>
      </c>
      <c r="E357" t="s">
        <v>36</v>
      </c>
      <c r="F357" t="s">
        <v>149</v>
      </c>
      <c r="G357" t="s">
        <v>298</v>
      </c>
      <c r="I357">
        <v>73124</v>
      </c>
      <c r="J357">
        <v>1889</v>
      </c>
      <c r="K357" t="s">
        <v>1573</v>
      </c>
      <c r="L357" t="s">
        <v>1513</v>
      </c>
    </row>
    <row r="358" spans="2:12" x14ac:dyDescent="0.35">
      <c r="B358" t="s">
        <v>1109</v>
      </c>
      <c r="C358" t="s">
        <v>1110</v>
      </c>
      <c r="D358" t="s">
        <v>108</v>
      </c>
      <c r="E358" t="s">
        <v>38</v>
      </c>
      <c r="F358" t="s">
        <v>301</v>
      </c>
      <c r="G358" t="s">
        <v>1111</v>
      </c>
      <c r="H358" s="15">
        <v>31228</v>
      </c>
      <c r="I358">
        <v>1133421</v>
      </c>
      <c r="K358" t="s">
        <v>1751</v>
      </c>
      <c r="L358" t="s">
        <v>1525</v>
      </c>
    </row>
    <row r="359" spans="2:12" x14ac:dyDescent="0.35">
      <c r="B359" t="s">
        <v>1112</v>
      </c>
      <c r="C359" t="s">
        <v>1113</v>
      </c>
      <c r="D359" t="s">
        <v>108</v>
      </c>
      <c r="E359" t="s">
        <v>39</v>
      </c>
      <c r="F359" t="s">
        <v>133</v>
      </c>
      <c r="G359" t="s">
        <v>1114</v>
      </c>
      <c r="H359" s="15">
        <v>37705</v>
      </c>
      <c r="I359">
        <v>849399</v>
      </c>
      <c r="K359" t="s">
        <v>1752</v>
      </c>
      <c r="L359" t="s">
        <v>1677</v>
      </c>
    </row>
    <row r="360" spans="2:12" x14ac:dyDescent="0.35">
      <c r="B360" t="s">
        <v>1115</v>
      </c>
      <c r="C360" t="s">
        <v>1116</v>
      </c>
      <c r="D360" t="s">
        <v>108</v>
      </c>
      <c r="E360" t="s">
        <v>33</v>
      </c>
      <c r="F360" t="s">
        <v>418</v>
      </c>
      <c r="G360" t="s">
        <v>419</v>
      </c>
      <c r="H360" s="15">
        <v>43021</v>
      </c>
      <c r="I360">
        <v>1513761</v>
      </c>
      <c r="K360" t="s">
        <v>1600</v>
      </c>
      <c r="L360" t="s">
        <v>1527</v>
      </c>
    </row>
    <row r="361" spans="2:12" x14ac:dyDescent="0.35">
      <c r="B361" t="s">
        <v>1117</v>
      </c>
      <c r="C361" t="s">
        <v>1118</v>
      </c>
      <c r="D361" t="s">
        <v>108</v>
      </c>
      <c r="E361" t="s">
        <v>41</v>
      </c>
      <c r="F361" t="s">
        <v>145</v>
      </c>
      <c r="G361" t="s">
        <v>1119</v>
      </c>
      <c r="H361" s="15">
        <v>40207</v>
      </c>
      <c r="I361">
        <v>1013871</v>
      </c>
      <c r="K361" t="s">
        <v>1753</v>
      </c>
      <c r="L361" t="s">
        <v>1556</v>
      </c>
    </row>
    <row r="362" spans="2:12" x14ac:dyDescent="0.35">
      <c r="B362" t="s">
        <v>1120</v>
      </c>
      <c r="C362" t="s">
        <v>1121</v>
      </c>
      <c r="D362" t="s">
        <v>108</v>
      </c>
      <c r="E362" t="s">
        <v>40</v>
      </c>
      <c r="F362" t="s">
        <v>1122</v>
      </c>
      <c r="G362" t="s">
        <v>173</v>
      </c>
      <c r="H362" s="15">
        <v>31167</v>
      </c>
      <c r="I362">
        <v>73309</v>
      </c>
      <c r="K362" t="s">
        <v>1536</v>
      </c>
      <c r="L362" t="s">
        <v>1523</v>
      </c>
    </row>
    <row r="363" spans="2:12" x14ac:dyDescent="0.35">
      <c r="B363" t="s">
        <v>1123</v>
      </c>
      <c r="C363" t="s">
        <v>1124</v>
      </c>
      <c r="D363" t="s">
        <v>108</v>
      </c>
      <c r="E363" t="s">
        <v>39</v>
      </c>
      <c r="F363" t="s">
        <v>137</v>
      </c>
      <c r="G363" t="s">
        <v>157</v>
      </c>
      <c r="H363" s="15">
        <v>37225</v>
      </c>
      <c r="I363">
        <v>1045810</v>
      </c>
      <c r="K363" t="s">
        <v>1530</v>
      </c>
      <c r="L363" t="s">
        <v>1519</v>
      </c>
    </row>
    <row r="364" spans="2:12" x14ac:dyDescent="0.35">
      <c r="B364" t="s">
        <v>1125</v>
      </c>
      <c r="C364" t="s">
        <v>1126</v>
      </c>
      <c r="D364" t="s">
        <v>108</v>
      </c>
      <c r="E364" t="s">
        <v>33</v>
      </c>
      <c r="F364" t="s">
        <v>563</v>
      </c>
      <c r="G364" t="s">
        <v>1127</v>
      </c>
      <c r="H364" s="15">
        <v>43734</v>
      </c>
      <c r="I364">
        <v>906163</v>
      </c>
      <c r="K364" t="s">
        <v>1724</v>
      </c>
      <c r="L364" t="s">
        <v>1754</v>
      </c>
    </row>
    <row r="365" spans="2:12" x14ac:dyDescent="0.35">
      <c r="B365" t="s">
        <v>1128</v>
      </c>
      <c r="C365" t="s">
        <v>1129</v>
      </c>
      <c r="D365" t="s">
        <v>108</v>
      </c>
      <c r="E365" t="s">
        <v>33</v>
      </c>
      <c r="F365" t="s">
        <v>326</v>
      </c>
      <c r="G365" t="s">
        <v>1130</v>
      </c>
      <c r="H365" s="15">
        <v>39899</v>
      </c>
      <c r="I365">
        <v>898173</v>
      </c>
      <c r="K365" t="s">
        <v>1658</v>
      </c>
      <c r="L365" t="s">
        <v>1550</v>
      </c>
    </row>
    <row r="366" spans="2:12" x14ac:dyDescent="0.35">
      <c r="B366" t="s">
        <v>1131</v>
      </c>
      <c r="C366" t="s">
        <v>1132</v>
      </c>
      <c r="D366" t="s">
        <v>108</v>
      </c>
      <c r="E366" t="s">
        <v>35</v>
      </c>
      <c r="F366" t="s">
        <v>278</v>
      </c>
      <c r="G366" t="s">
        <v>279</v>
      </c>
      <c r="H366" s="15">
        <v>30316</v>
      </c>
      <c r="I366">
        <v>797468</v>
      </c>
      <c r="K366" t="s">
        <v>1569</v>
      </c>
      <c r="L366" t="s">
        <v>1540</v>
      </c>
    </row>
    <row r="367" spans="2:12" x14ac:dyDescent="0.35">
      <c r="B367" t="s">
        <v>1133</v>
      </c>
      <c r="C367" t="s">
        <v>1134</v>
      </c>
      <c r="D367" t="s">
        <v>108</v>
      </c>
      <c r="E367" t="s">
        <v>128</v>
      </c>
      <c r="F367" t="s">
        <v>867</v>
      </c>
      <c r="G367" t="s">
        <v>230</v>
      </c>
      <c r="I367">
        <v>29989</v>
      </c>
      <c r="J367">
        <v>1986</v>
      </c>
      <c r="K367" t="s">
        <v>1553</v>
      </c>
      <c r="L367" t="s">
        <v>1554</v>
      </c>
    </row>
    <row r="368" spans="2:12" x14ac:dyDescent="0.35">
      <c r="B368" t="s">
        <v>1135</v>
      </c>
      <c r="C368" t="s">
        <v>1136</v>
      </c>
      <c r="D368" t="s">
        <v>108</v>
      </c>
      <c r="E368" t="s">
        <v>35</v>
      </c>
      <c r="F368" t="s">
        <v>924</v>
      </c>
      <c r="G368" t="s">
        <v>1137</v>
      </c>
      <c r="H368" s="15">
        <v>40252</v>
      </c>
      <c r="I368">
        <v>1039684</v>
      </c>
      <c r="K368" t="s">
        <v>1688</v>
      </c>
      <c r="L368" t="s">
        <v>1642</v>
      </c>
    </row>
    <row r="369" spans="2:12" x14ac:dyDescent="0.35">
      <c r="B369" t="s">
        <v>1138</v>
      </c>
      <c r="C369" t="s">
        <v>1139</v>
      </c>
      <c r="D369" t="s">
        <v>108</v>
      </c>
      <c r="E369" t="s">
        <v>39</v>
      </c>
      <c r="F369" t="s">
        <v>133</v>
      </c>
      <c r="G369" t="s">
        <v>1140</v>
      </c>
      <c r="H369" s="15">
        <v>32751</v>
      </c>
      <c r="I369">
        <v>1341439</v>
      </c>
      <c r="K369" t="s">
        <v>1755</v>
      </c>
      <c r="L369" t="s">
        <v>1519</v>
      </c>
    </row>
    <row r="370" spans="2:12" x14ac:dyDescent="0.35">
      <c r="B370" t="s">
        <v>1141</v>
      </c>
      <c r="C370" t="s">
        <v>1142</v>
      </c>
      <c r="D370" t="s">
        <v>108</v>
      </c>
      <c r="E370" t="s">
        <v>38</v>
      </c>
      <c r="F370" t="s">
        <v>422</v>
      </c>
      <c r="G370" t="s">
        <v>677</v>
      </c>
      <c r="H370" s="15">
        <v>29586</v>
      </c>
      <c r="I370">
        <v>75362</v>
      </c>
      <c r="K370" t="s">
        <v>1661</v>
      </c>
      <c r="L370" t="s">
        <v>1535</v>
      </c>
    </row>
    <row r="371" spans="2:12" x14ac:dyDescent="0.35">
      <c r="B371" t="s">
        <v>1143</v>
      </c>
      <c r="C371" t="s">
        <v>1144</v>
      </c>
      <c r="D371" t="s">
        <v>108</v>
      </c>
      <c r="E371" t="s">
        <v>40</v>
      </c>
      <c r="F371" t="s">
        <v>218</v>
      </c>
      <c r="G371" t="s">
        <v>778</v>
      </c>
      <c r="H371" s="15">
        <v>42942</v>
      </c>
      <c r="I371">
        <v>75677</v>
      </c>
      <c r="K371" t="s">
        <v>1683</v>
      </c>
      <c r="L371" t="s">
        <v>1513</v>
      </c>
    </row>
    <row r="372" spans="2:12" x14ac:dyDescent="0.35">
      <c r="B372" t="s">
        <v>1145</v>
      </c>
      <c r="C372" t="s">
        <v>1146</v>
      </c>
      <c r="D372" t="s">
        <v>108</v>
      </c>
      <c r="E372" t="s">
        <v>38</v>
      </c>
      <c r="F372" t="s">
        <v>555</v>
      </c>
      <c r="G372" t="s">
        <v>913</v>
      </c>
      <c r="H372" s="15">
        <v>31381</v>
      </c>
      <c r="I372">
        <v>76334</v>
      </c>
      <c r="K372" t="s">
        <v>1710</v>
      </c>
      <c r="L372" t="s">
        <v>1552</v>
      </c>
    </row>
    <row r="373" spans="2:12" x14ac:dyDescent="0.35">
      <c r="B373" t="s">
        <v>1147</v>
      </c>
      <c r="C373" t="s">
        <v>1148</v>
      </c>
      <c r="D373" t="s">
        <v>108</v>
      </c>
      <c r="E373" t="s">
        <v>39</v>
      </c>
      <c r="F373" t="s">
        <v>193</v>
      </c>
      <c r="G373" t="s">
        <v>1149</v>
      </c>
      <c r="I373">
        <v>723531</v>
      </c>
      <c r="J373">
        <v>1971</v>
      </c>
      <c r="K373" t="s">
        <v>1756</v>
      </c>
      <c r="L373" t="s">
        <v>1554</v>
      </c>
    </row>
    <row r="374" spans="2:12" x14ac:dyDescent="0.35">
      <c r="B374" t="s">
        <v>1150</v>
      </c>
      <c r="C374" t="s">
        <v>1151</v>
      </c>
      <c r="D374" t="s">
        <v>108</v>
      </c>
      <c r="E374" t="s">
        <v>39</v>
      </c>
      <c r="F374" t="s">
        <v>193</v>
      </c>
      <c r="G374" t="s">
        <v>134</v>
      </c>
      <c r="H374" s="15">
        <v>42205</v>
      </c>
      <c r="I374">
        <v>1633917</v>
      </c>
      <c r="K374" t="s">
        <v>1520</v>
      </c>
      <c r="L374" t="s">
        <v>1519</v>
      </c>
    </row>
    <row r="375" spans="2:12" x14ac:dyDescent="0.35">
      <c r="B375" t="s">
        <v>1152</v>
      </c>
      <c r="C375" t="s">
        <v>1153</v>
      </c>
      <c r="D375" t="s">
        <v>108</v>
      </c>
      <c r="E375" t="s">
        <v>38</v>
      </c>
      <c r="F375" t="s">
        <v>555</v>
      </c>
      <c r="G375" t="s">
        <v>1154</v>
      </c>
      <c r="H375" s="15">
        <v>41183</v>
      </c>
      <c r="I375">
        <v>77360</v>
      </c>
      <c r="K375" t="s">
        <v>1757</v>
      </c>
      <c r="L375" t="s">
        <v>1758</v>
      </c>
    </row>
    <row r="376" spans="2:12" x14ac:dyDescent="0.35">
      <c r="B376" t="s">
        <v>1155</v>
      </c>
      <c r="C376" t="s">
        <v>1156</v>
      </c>
      <c r="D376" t="s">
        <v>108</v>
      </c>
      <c r="E376" t="s">
        <v>36</v>
      </c>
      <c r="F376" t="s">
        <v>1157</v>
      </c>
      <c r="G376" t="s">
        <v>1158</v>
      </c>
      <c r="H376" s="15">
        <v>39765</v>
      </c>
      <c r="I376">
        <v>1378946</v>
      </c>
      <c r="K376" t="s">
        <v>1759</v>
      </c>
      <c r="L376" t="s">
        <v>1562</v>
      </c>
    </row>
    <row r="377" spans="2:12" x14ac:dyDescent="0.35">
      <c r="B377" t="s">
        <v>1159</v>
      </c>
      <c r="C377" t="s">
        <v>1160</v>
      </c>
      <c r="D377" t="s">
        <v>108</v>
      </c>
      <c r="E377" t="s">
        <v>34</v>
      </c>
      <c r="F377" t="s">
        <v>507</v>
      </c>
      <c r="G377" t="s">
        <v>1161</v>
      </c>
      <c r="I377">
        <v>77476</v>
      </c>
      <c r="J377">
        <v>1898</v>
      </c>
      <c r="K377" t="s">
        <v>1760</v>
      </c>
      <c r="L377" t="s">
        <v>1554</v>
      </c>
    </row>
    <row r="378" spans="2:12" x14ac:dyDescent="0.35">
      <c r="B378" t="s">
        <v>1162</v>
      </c>
      <c r="C378" t="s">
        <v>1163</v>
      </c>
      <c r="D378" t="s">
        <v>108</v>
      </c>
      <c r="E378" t="s">
        <v>37</v>
      </c>
      <c r="F378" t="s">
        <v>113</v>
      </c>
      <c r="G378" t="s">
        <v>1164</v>
      </c>
      <c r="H378" s="15">
        <v>31198</v>
      </c>
      <c r="I378">
        <v>31791</v>
      </c>
      <c r="K378" t="s">
        <v>1761</v>
      </c>
      <c r="L378" t="s">
        <v>1515</v>
      </c>
    </row>
    <row r="379" spans="2:12" x14ac:dyDescent="0.35">
      <c r="B379" t="s">
        <v>1165</v>
      </c>
      <c r="C379" t="s">
        <v>1166</v>
      </c>
      <c r="D379" t="s">
        <v>108</v>
      </c>
      <c r="E379" t="s">
        <v>37</v>
      </c>
      <c r="F379" t="s">
        <v>117</v>
      </c>
      <c r="G379" t="s">
        <v>125</v>
      </c>
      <c r="H379" s="15">
        <v>40896</v>
      </c>
      <c r="I379">
        <v>1585364</v>
      </c>
      <c r="K379" t="s">
        <v>1516</v>
      </c>
      <c r="L379" t="s">
        <v>1517</v>
      </c>
    </row>
    <row r="380" spans="2:12" x14ac:dyDescent="0.35">
      <c r="B380" t="s">
        <v>1167</v>
      </c>
      <c r="C380" t="s">
        <v>1168</v>
      </c>
      <c r="D380" t="s">
        <v>108</v>
      </c>
      <c r="E380" t="s">
        <v>37</v>
      </c>
      <c r="F380" t="s">
        <v>117</v>
      </c>
      <c r="G380" t="s">
        <v>230</v>
      </c>
      <c r="I380">
        <v>78003</v>
      </c>
      <c r="J380">
        <v>1849</v>
      </c>
      <c r="K380" t="s">
        <v>1553</v>
      </c>
      <c r="L380" t="s">
        <v>1554</v>
      </c>
    </row>
    <row r="381" spans="2:12" x14ac:dyDescent="0.35">
      <c r="B381" t="s">
        <v>1169</v>
      </c>
      <c r="C381" t="s">
        <v>1170</v>
      </c>
      <c r="D381" t="s">
        <v>108</v>
      </c>
      <c r="E381" t="s">
        <v>34</v>
      </c>
      <c r="F381" t="s">
        <v>211</v>
      </c>
      <c r="G381" t="s">
        <v>230</v>
      </c>
      <c r="H381" s="15">
        <v>39538</v>
      </c>
      <c r="I381">
        <v>1413329</v>
      </c>
      <c r="K381" t="s">
        <v>1553</v>
      </c>
      <c r="L381" t="s">
        <v>1554</v>
      </c>
    </row>
    <row r="382" spans="2:12" x14ac:dyDescent="0.35">
      <c r="B382" t="s">
        <v>1171</v>
      </c>
      <c r="C382" t="s">
        <v>1172</v>
      </c>
      <c r="D382" t="s">
        <v>108</v>
      </c>
      <c r="E382" t="s">
        <v>35</v>
      </c>
      <c r="F382" t="s">
        <v>817</v>
      </c>
      <c r="G382" t="s">
        <v>279</v>
      </c>
      <c r="H382" s="15">
        <v>41030</v>
      </c>
      <c r="I382">
        <v>1534701</v>
      </c>
      <c r="K382" t="s">
        <v>1569</v>
      </c>
      <c r="L382" t="s">
        <v>1540</v>
      </c>
    </row>
    <row r="383" spans="2:12" x14ac:dyDescent="0.35">
      <c r="B383" t="s">
        <v>1173</v>
      </c>
      <c r="C383" t="s">
        <v>1174</v>
      </c>
      <c r="D383" t="s">
        <v>108</v>
      </c>
      <c r="E383" t="s">
        <v>41</v>
      </c>
      <c r="F383" t="s">
        <v>219</v>
      </c>
      <c r="G383" t="s">
        <v>746</v>
      </c>
      <c r="I383">
        <v>764622</v>
      </c>
      <c r="J383">
        <v>1985</v>
      </c>
      <c r="K383" t="s">
        <v>1676</v>
      </c>
      <c r="L383" t="s">
        <v>1677</v>
      </c>
    </row>
    <row r="384" spans="2:12" x14ac:dyDescent="0.35">
      <c r="B384" t="s">
        <v>1175</v>
      </c>
      <c r="C384" t="s">
        <v>1176</v>
      </c>
      <c r="D384" t="s">
        <v>108</v>
      </c>
      <c r="E384" t="s">
        <v>35</v>
      </c>
      <c r="F384" t="s">
        <v>278</v>
      </c>
      <c r="G384" t="s">
        <v>438</v>
      </c>
      <c r="H384" s="15">
        <v>39715</v>
      </c>
      <c r="I384">
        <v>1038357</v>
      </c>
      <c r="K384" t="s">
        <v>1603</v>
      </c>
      <c r="L384" t="s">
        <v>1540</v>
      </c>
    </row>
    <row r="385" spans="2:12" x14ac:dyDescent="0.35">
      <c r="B385" t="s">
        <v>1177</v>
      </c>
      <c r="C385" t="s">
        <v>1178</v>
      </c>
      <c r="D385" t="s">
        <v>108</v>
      </c>
      <c r="E385" t="s">
        <v>36</v>
      </c>
      <c r="F385" t="s">
        <v>350</v>
      </c>
      <c r="G385" t="s">
        <v>1179</v>
      </c>
      <c r="H385" s="15">
        <v>32263</v>
      </c>
      <c r="I385">
        <v>713676</v>
      </c>
      <c r="K385" t="s">
        <v>1762</v>
      </c>
      <c r="L385" t="s">
        <v>1532</v>
      </c>
    </row>
    <row r="386" spans="2:12" x14ac:dyDescent="0.35">
      <c r="B386" t="s">
        <v>1180</v>
      </c>
      <c r="C386" t="s">
        <v>1181</v>
      </c>
      <c r="D386" t="s">
        <v>108</v>
      </c>
      <c r="E386" t="s">
        <v>40</v>
      </c>
      <c r="F386" t="s">
        <v>172</v>
      </c>
      <c r="G386" t="s">
        <v>1179</v>
      </c>
      <c r="I386">
        <v>79879</v>
      </c>
      <c r="J386">
        <v>1883</v>
      </c>
      <c r="K386" t="s">
        <v>1762</v>
      </c>
      <c r="L386" t="s">
        <v>1532</v>
      </c>
    </row>
    <row r="387" spans="2:12" x14ac:dyDescent="0.35">
      <c r="B387" t="s">
        <v>1182</v>
      </c>
      <c r="C387" t="s">
        <v>1183</v>
      </c>
      <c r="D387" t="s">
        <v>108</v>
      </c>
      <c r="E387" t="s">
        <v>41</v>
      </c>
      <c r="F387" t="s">
        <v>197</v>
      </c>
      <c r="G387" t="s">
        <v>161</v>
      </c>
      <c r="I387">
        <v>922224</v>
      </c>
      <c r="K387" t="s">
        <v>1531</v>
      </c>
      <c r="L387" t="s">
        <v>1532</v>
      </c>
    </row>
    <row r="388" spans="2:12" x14ac:dyDescent="0.35">
      <c r="B388" t="s">
        <v>1184</v>
      </c>
      <c r="C388" t="s">
        <v>1185</v>
      </c>
      <c r="D388" t="s">
        <v>108</v>
      </c>
      <c r="E388" t="s">
        <v>36</v>
      </c>
      <c r="F388" t="s">
        <v>153</v>
      </c>
      <c r="G388" t="s">
        <v>1186</v>
      </c>
      <c r="H388" s="15">
        <v>37459</v>
      </c>
      <c r="I388">
        <v>1126328</v>
      </c>
      <c r="K388" t="s">
        <v>1763</v>
      </c>
      <c r="L388" t="s">
        <v>1764</v>
      </c>
    </row>
    <row r="389" spans="2:12" x14ac:dyDescent="0.35">
      <c r="B389" t="s">
        <v>1187</v>
      </c>
      <c r="C389" t="s">
        <v>1188</v>
      </c>
      <c r="D389" t="s">
        <v>108</v>
      </c>
      <c r="E389" t="s">
        <v>34</v>
      </c>
      <c r="F389" t="s">
        <v>546</v>
      </c>
      <c r="G389" t="s">
        <v>703</v>
      </c>
      <c r="I389">
        <v>80424</v>
      </c>
      <c r="J389">
        <v>1837</v>
      </c>
      <c r="K389" t="s">
        <v>1667</v>
      </c>
      <c r="L389" t="s">
        <v>1552</v>
      </c>
    </row>
    <row r="390" spans="2:12" x14ac:dyDescent="0.35">
      <c r="B390" t="s">
        <v>1189</v>
      </c>
      <c r="C390" t="s">
        <v>1190</v>
      </c>
      <c r="D390" t="s">
        <v>108</v>
      </c>
      <c r="E390" t="s">
        <v>36</v>
      </c>
      <c r="F390" t="s">
        <v>201</v>
      </c>
      <c r="G390" t="s">
        <v>1191</v>
      </c>
      <c r="H390" s="15">
        <v>35646</v>
      </c>
      <c r="I390">
        <v>80661</v>
      </c>
      <c r="K390" t="s">
        <v>1765</v>
      </c>
      <c r="L390" t="s">
        <v>1552</v>
      </c>
    </row>
    <row r="391" spans="2:12" x14ac:dyDescent="0.35">
      <c r="B391" t="s">
        <v>1192</v>
      </c>
      <c r="C391" t="s">
        <v>1193</v>
      </c>
      <c r="D391" t="s">
        <v>108</v>
      </c>
      <c r="E391" t="s">
        <v>176</v>
      </c>
      <c r="F391" t="s">
        <v>619</v>
      </c>
      <c r="G391" t="s">
        <v>460</v>
      </c>
      <c r="H391" s="15">
        <v>37819</v>
      </c>
      <c r="I391">
        <v>1045609</v>
      </c>
      <c r="K391" t="s">
        <v>1609</v>
      </c>
      <c r="L391" t="s">
        <v>1519</v>
      </c>
    </row>
    <row r="392" spans="2:12" x14ac:dyDescent="0.35">
      <c r="B392" t="s">
        <v>1194</v>
      </c>
      <c r="C392" t="s">
        <v>1195</v>
      </c>
      <c r="D392" t="s">
        <v>108</v>
      </c>
      <c r="E392" t="s">
        <v>36</v>
      </c>
      <c r="F392" t="s">
        <v>153</v>
      </c>
      <c r="G392" t="s">
        <v>1196</v>
      </c>
      <c r="H392" s="15">
        <v>37459</v>
      </c>
      <c r="I392">
        <v>1137774</v>
      </c>
      <c r="K392" t="s">
        <v>1766</v>
      </c>
      <c r="L392" t="s">
        <v>1556</v>
      </c>
    </row>
    <row r="393" spans="2:12" x14ac:dyDescent="0.35">
      <c r="B393" t="s">
        <v>1197</v>
      </c>
      <c r="C393" t="s">
        <v>1198</v>
      </c>
      <c r="D393" t="s">
        <v>108</v>
      </c>
      <c r="E393" t="s">
        <v>41</v>
      </c>
      <c r="F393" t="s">
        <v>197</v>
      </c>
      <c r="G393" t="s">
        <v>1196</v>
      </c>
      <c r="I393">
        <v>788784</v>
      </c>
      <c r="K393" t="s">
        <v>1766</v>
      </c>
      <c r="L393" t="s">
        <v>1556</v>
      </c>
    </row>
    <row r="394" spans="2:12" x14ac:dyDescent="0.35">
      <c r="B394" t="s">
        <v>1199</v>
      </c>
      <c r="C394" t="s">
        <v>1200</v>
      </c>
      <c r="D394" t="s">
        <v>108</v>
      </c>
      <c r="E394" t="s">
        <v>176</v>
      </c>
      <c r="F394" t="s">
        <v>235</v>
      </c>
      <c r="G394" t="s">
        <v>332</v>
      </c>
      <c r="H394" s="15">
        <v>38583</v>
      </c>
      <c r="I394">
        <v>1393311</v>
      </c>
      <c r="K394" t="s">
        <v>1581</v>
      </c>
      <c r="L394" t="s">
        <v>1519</v>
      </c>
    </row>
    <row r="395" spans="2:12" x14ac:dyDescent="0.35">
      <c r="B395" t="s">
        <v>1201</v>
      </c>
      <c r="C395" t="s">
        <v>1202</v>
      </c>
      <c r="D395" t="s">
        <v>108</v>
      </c>
      <c r="E395" t="s">
        <v>33</v>
      </c>
      <c r="F395" t="s">
        <v>563</v>
      </c>
      <c r="G395" t="s">
        <v>508</v>
      </c>
      <c r="H395" s="15">
        <v>30802</v>
      </c>
      <c r="I395">
        <v>822416</v>
      </c>
      <c r="K395" t="s">
        <v>1624</v>
      </c>
      <c r="L395" t="s">
        <v>1529</v>
      </c>
    </row>
    <row r="396" spans="2:12" x14ac:dyDescent="0.35">
      <c r="B396" t="s">
        <v>1203</v>
      </c>
      <c r="C396" t="s">
        <v>1204</v>
      </c>
      <c r="D396" t="s">
        <v>108</v>
      </c>
      <c r="E396" t="s">
        <v>33</v>
      </c>
      <c r="F396" t="s">
        <v>410</v>
      </c>
      <c r="G396" t="s">
        <v>230</v>
      </c>
      <c r="H396" s="15">
        <v>41320</v>
      </c>
      <c r="I396">
        <v>78239</v>
      </c>
      <c r="K396" t="s">
        <v>1553</v>
      </c>
      <c r="L396" t="s">
        <v>1554</v>
      </c>
    </row>
    <row r="397" spans="2:12" x14ac:dyDescent="0.35">
      <c r="B397" t="s">
        <v>1205</v>
      </c>
      <c r="C397" t="s">
        <v>1206</v>
      </c>
      <c r="D397" t="s">
        <v>108</v>
      </c>
      <c r="E397" t="s">
        <v>39</v>
      </c>
      <c r="F397" t="s">
        <v>137</v>
      </c>
      <c r="G397" t="s">
        <v>1207</v>
      </c>
      <c r="H397" s="15">
        <v>42166</v>
      </c>
      <c r="I397">
        <v>1604778</v>
      </c>
      <c r="K397" t="s">
        <v>1767</v>
      </c>
      <c r="L397" t="s">
        <v>1523</v>
      </c>
    </row>
    <row r="398" spans="2:12" x14ac:dyDescent="0.35">
      <c r="B398" t="s">
        <v>1208</v>
      </c>
      <c r="C398" t="s">
        <v>1209</v>
      </c>
      <c r="D398" t="s">
        <v>108</v>
      </c>
      <c r="E398" t="s">
        <v>38</v>
      </c>
      <c r="F398" t="s">
        <v>890</v>
      </c>
      <c r="G398" t="s">
        <v>279</v>
      </c>
      <c r="H398" s="15">
        <v>39995</v>
      </c>
      <c r="I398">
        <v>1050915</v>
      </c>
      <c r="K398" t="s">
        <v>1569</v>
      </c>
      <c r="L398" t="s">
        <v>1540</v>
      </c>
    </row>
    <row r="399" spans="2:12" x14ac:dyDescent="0.35">
      <c r="B399" t="s">
        <v>1210</v>
      </c>
      <c r="C399" t="s">
        <v>1211</v>
      </c>
      <c r="D399" t="s">
        <v>108</v>
      </c>
      <c r="E399" t="s">
        <v>39</v>
      </c>
      <c r="F399" t="s">
        <v>137</v>
      </c>
      <c r="G399" t="s">
        <v>855</v>
      </c>
      <c r="I399">
        <v>804328</v>
      </c>
      <c r="J399">
        <v>1985</v>
      </c>
      <c r="K399" t="s">
        <v>1699</v>
      </c>
      <c r="L399" t="s">
        <v>1519</v>
      </c>
    </row>
    <row r="400" spans="2:12" x14ac:dyDescent="0.35">
      <c r="B400" t="s">
        <v>1212</v>
      </c>
      <c r="C400" t="s">
        <v>1213</v>
      </c>
      <c r="D400" t="s">
        <v>108</v>
      </c>
      <c r="E400" t="s">
        <v>37</v>
      </c>
      <c r="F400" t="s">
        <v>559</v>
      </c>
      <c r="G400" t="s">
        <v>1214</v>
      </c>
      <c r="H400" s="15">
        <v>37602</v>
      </c>
      <c r="I400">
        <v>1022079</v>
      </c>
      <c r="K400" t="s">
        <v>1541</v>
      </c>
      <c r="L400" t="s">
        <v>1556</v>
      </c>
    </row>
    <row r="401" spans="2:12" x14ac:dyDescent="0.35">
      <c r="B401" t="s">
        <v>1215</v>
      </c>
      <c r="C401" t="s">
        <v>1216</v>
      </c>
      <c r="D401" t="s">
        <v>108</v>
      </c>
      <c r="E401" t="s">
        <v>33</v>
      </c>
      <c r="F401" t="s">
        <v>410</v>
      </c>
      <c r="G401" t="s">
        <v>230</v>
      </c>
      <c r="H401" s="15">
        <v>39115</v>
      </c>
      <c r="I401">
        <v>1037038</v>
      </c>
      <c r="K401" t="s">
        <v>1553</v>
      </c>
      <c r="L401" t="s">
        <v>1554</v>
      </c>
    </row>
    <row r="402" spans="2:12" x14ac:dyDescent="0.35">
      <c r="B402" t="s">
        <v>1217</v>
      </c>
      <c r="C402" t="s">
        <v>1218</v>
      </c>
      <c r="D402" t="s">
        <v>108</v>
      </c>
      <c r="E402" t="s">
        <v>36</v>
      </c>
      <c r="F402" t="s">
        <v>459</v>
      </c>
      <c r="G402" t="s">
        <v>1219</v>
      </c>
      <c r="H402" s="15">
        <v>42814</v>
      </c>
      <c r="I402">
        <v>720005</v>
      </c>
      <c r="K402" t="s">
        <v>1768</v>
      </c>
      <c r="L402" t="s">
        <v>1527</v>
      </c>
    </row>
    <row r="403" spans="2:12" x14ac:dyDescent="0.35">
      <c r="B403" t="s">
        <v>1220</v>
      </c>
      <c r="C403" t="s">
        <v>1221</v>
      </c>
      <c r="D403" t="s">
        <v>108</v>
      </c>
      <c r="E403" t="s">
        <v>38</v>
      </c>
      <c r="F403" t="s">
        <v>301</v>
      </c>
      <c r="G403" t="s">
        <v>1164</v>
      </c>
      <c r="I403">
        <v>1047122</v>
      </c>
      <c r="J403">
        <v>1922</v>
      </c>
      <c r="K403" t="s">
        <v>1761</v>
      </c>
      <c r="L403" t="s">
        <v>1515</v>
      </c>
    </row>
    <row r="404" spans="2:12" x14ac:dyDescent="0.35">
      <c r="B404" t="s">
        <v>1222</v>
      </c>
      <c r="C404" t="s">
        <v>1223</v>
      </c>
      <c r="D404" t="s">
        <v>108</v>
      </c>
      <c r="E404" t="s">
        <v>176</v>
      </c>
      <c r="F404" t="s">
        <v>695</v>
      </c>
      <c r="G404" t="s">
        <v>855</v>
      </c>
      <c r="H404" s="15">
        <v>42101</v>
      </c>
      <c r="I404">
        <v>726728</v>
      </c>
      <c r="K404" t="s">
        <v>1699</v>
      </c>
      <c r="L404" t="s">
        <v>1519</v>
      </c>
    </row>
    <row r="405" spans="2:12" x14ac:dyDescent="0.35">
      <c r="B405" t="s">
        <v>1224</v>
      </c>
      <c r="C405" t="s">
        <v>1225</v>
      </c>
      <c r="D405" t="s">
        <v>108</v>
      </c>
      <c r="E405" t="s">
        <v>176</v>
      </c>
      <c r="F405" t="s">
        <v>695</v>
      </c>
      <c r="G405" t="s">
        <v>552</v>
      </c>
      <c r="H405" s="15">
        <v>42796</v>
      </c>
      <c r="I405">
        <v>910606</v>
      </c>
      <c r="K405" t="s">
        <v>1634</v>
      </c>
      <c r="L405" t="s">
        <v>1527</v>
      </c>
    </row>
    <row r="406" spans="2:12" x14ac:dyDescent="0.35">
      <c r="B406" t="s">
        <v>1226</v>
      </c>
      <c r="C406" t="s">
        <v>1227</v>
      </c>
      <c r="D406" t="s">
        <v>108</v>
      </c>
      <c r="E406" t="s">
        <v>37</v>
      </c>
      <c r="F406" t="s">
        <v>181</v>
      </c>
      <c r="G406" t="s">
        <v>1228</v>
      </c>
      <c r="H406" s="15">
        <v>41395</v>
      </c>
      <c r="I406">
        <v>872589</v>
      </c>
      <c r="K406" t="s">
        <v>1769</v>
      </c>
      <c r="L406" t="s">
        <v>1554</v>
      </c>
    </row>
    <row r="407" spans="2:12" x14ac:dyDescent="0.35">
      <c r="B407" t="s">
        <v>1229</v>
      </c>
      <c r="C407" t="s">
        <v>1230</v>
      </c>
      <c r="D407" t="s">
        <v>108</v>
      </c>
      <c r="E407" t="s">
        <v>36</v>
      </c>
      <c r="F407" t="s">
        <v>350</v>
      </c>
      <c r="G407" t="s">
        <v>1231</v>
      </c>
      <c r="H407" s="15">
        <v>36035</v>
      </c>
      <c r="I407">
        <v>1281761</v>
      </c>
      <c r="K407" t="s">
        <v>1770</v>
      </c>
      <c r="L407" t="s">
        <v>1771</v>
      </c>
    </row>
    <row r="408" spans="2:12" x14ac:dyDescent="0.35">
      <c r="B408" t="s">
        <v>1232</v>
      </c>
      <c r="C408" t="s">
        <v>1233</v>
      </c>
      <c r="D408" t="s">
        <v>108</v>
      </c>
      <c r="E408" t="s">
        <v>38</v>
      </c>
      <c r="F408" t="s">
        <v>1234</v>
      </c>
      <c r="G408" t="s">
        <v>746</v>
      </c>
      <c r="H408" s="15">
        <v>39787</v>
      </c>
      <c r="I408">
        <v>1060391</v>
      </c>
      <c r="K408" t="s">
        <v>1676</v>
      </c>
      <c r="L408" t="s">
        <v>1677</v>
      </c>
    </row>
    <row r="409" spans="2:12" x14ac:dyDescent="0.35">
      <c r="B409" t="s">
        <v>1235</v>
      </c>
      <c r="C409" t="s">
        <v>1236</v>
      </c>
      <c r="D409" t="s">
        <v>108</v>
      </c>
      <c r="E409" t="s">
        <v>37</v>
      </c>
      <c r="F409" t="s">
        <v>113</v>
      </c>
      <c r="G409" t="s">
        <v>855</v>
      </c>
      <c r="H409" s="15">
        <v>42942</v>
      </c>
      <c r="I409">
        <v>943819</v>
      </c>
      <c r="K409" t="s">
        <v>1699</v>
      </c>
      <c r="L409" t="s">
        <v>1519</v>
      </c>
    </row>
    <row r="410" spans="2:12" x14ac:dyDescent="0.35">
      <c r="B410" t="s">
        <v>1237</v>
      </c>
      <c r="C410" t="s">
        <v>1238</v>
      </c>
      <c r="D410" t="s">
        <v>108</v>
      </c>
      <c r="E410" t="s">
        <v>38</v>
      </c>
      <c r="F410" t="s">
        <v>1239</v>
      </c>
      <c r="G410" t="s">
        <v>689</v>
      </c>
      <c r="H410" s="15">
        <v>36865</v>
      </c>
      <c r="I410">
        <v>315213</v>
      </c>
      <c r="K410" t="s">
        <v>1664</v>
      </c>
      <c r="L410" t="s">
        <v>1519</v>
      </c>
    </row>
    <row r="411" spans="2:12" x14ac:dyDescent="0.35">
      <c r="B411" t="s">
        <v>1240</v>
      </c>
      <c r="C411" t="s">
        <v>1241</v>
      </c>
      <c r="D411" t="s">
        <v>108</v>
      </c>
      <c r="E411" t="s">
        <v>38</v>
      </c>
      <c r="F411" t="s">
        <v>249</v>
      </c>
      <c r="G411" t="s">
        <v>275</v>
      </c>
      <c r="I411">
        <v>1024478</v>
      </c>
      <c r="K411" t="s">
        <v>1568</v>
      </c>
      <c r="L411" t="s">
        <v>1542</v>
      </c>
    </row>
    <row r="412" spans="2:12" x14ac:dyDescent="0.35">
      <c r="B412" t="s">
        <v>1242</v>
      </c>
      <c r="C412" t="s">
        <v>1243</v>
      </c>
      <c r="D412" t="s">
        <v>108</v>
      </c>
      <c r="E412" t="s">
        <v>38</v>
      </c>
      <c r="F412" t="s">
        <v>1234</v>
      </c>
      <c r="G412" t="s">
        <v>508</v>
      </c>
      <c r="H412" s="15">
        <v>43374</v>
      </c>
      <c r="I412">
        <v>84839</v>
      </c>
      <c r="K412" t="s">
        <v>1624</v>
      </c>
      <c r="L412" t="s">
        <v>1529</v>
      </c>
    </row>
    <row r="413" spans="2:12" x14ac:dyDescent="0.35">
      <c r="B413" t="s">
        <v>1244</v>
      </c>
      <c r="C413" t="s">
        <v>1245</v>
      </c>
      <c r="D413" t="s">
        <v>108</v>
      </c>
      <c r="E413" t="s">
        <v>38</v>
      </c>
      <c r="F413" t="s">
        <v>109</v>
      </c>
      <c r="G413" t="s">
        <v>1246</v>
      </c>
      <c r="H413" s="15">
        <v>40170</v>
      </c>
      <c r="I413">
        <v>882835</v>
      </c>
      <c r="K413" t="s">
        <v>1772</v>
      </c>
      <c r="L413" t="s">
        <v>1527</v>
      </c>
    </row>
    <row r="414" spans="2:12" x14ac:dyDescent="0.35">
      <c r="B414" t="s">
        <v>1247</v>
      </c>
      <c r="C414" t="s">
        <v>1248</v>
      </c>
      <c r="D414" t="s">
        <v>108</v>
      </c>
      <c r="E414" t="s">
        <v>33</v>
      </c>
      <c r="F414" t="s">
        <v>749</v>
      </c>
      <c r="G414" t="s">
        <v>531</v>
      </c>
      <c r="H414" s="15">
        <v>40168</v>
      </c>
      <c r="I414">
        <v>745732</v>
      </c>
      <c r="K414" t="s">
        <v>1629</v>
      </c>
      <c r="L414" t="s">
        <v>1519</v>
      </c>
    </row>
    <row r="415" spans="2:12" x14ac:dyDescent="0.35">
      <c r="B415" t="s">
        <v>1249</v>
      </c>
      <c r="C415" t="s">
        <v>1250</v>
      </c>
      <c r="D415" t="s">
        <v>108</v>
      </c>
      <c r="E415" t="s">
        <v>33</v>
      </c>
      <c r="F415" t="s">
        <v>418</v>
      </c>
      <c r="G415" t="s">
        <v>419</v>
      </c>
      <c r="H415" s="15">
        <v>41978</v>
      </c>
      <c r="I415">
        <v>884887</v>
      </c>
      <c r="K415" t="s">
        <v>1600</v>
      </c>
      <c r="L415" t="s">
        <v>1527</v>
      </c>
    </row>
    <row r="416" spans="2:12" x14ac:dyDescent="0.35">
      <c r="B416" t="s">
        <v>1251</v>
      </c>
      <c r="C416" t="s">
        <v>1252</v>
      </c>
      <c r="D416" t="s">
        <v>108</v>
      </c>
      <c r="E416" t="s">
        <v>39</v>
      </c>
      <c r="F416" t="s">
        <v>133</v>
      </c>
      <c r="G416" t="s">
        <v>460</v>
      </c>
      <c r="H416" s="15">
        <v>39706</v>
      </c>
      <c r="I416">
        <v>1108524</v>
      </c>
      <c r="K416" t="s">
        <v>1609</v>
      </c>
      <c r="L416" t="s">
        <v>1519</v>
      </c>
    </row>
    <row r="417" spans="2:12" x14ac:dyDescent="0.35">
      <c r="B417" t="s">
        <v>1253</v>
      </c>
      <c r="C417" t="s">
        <v>1254</v>
      </c>
      <c r="D417" t="s">
        <v>108</v>
      </c>
      <c r="E417" t="s">
        <v>176</v>
      </c>
      <c r="F417" t="s">
        <v>235</v>
      </c>
      <c r="G417" t="s">
        <v>1255</v>
      </c>
      <c r="H417" s="15">
        <v>42979</v>
      </c>
      <c r="I417">
        <v>1034054</v>
      </c>
      <c r="K417" t="s">
        <v>1773</v>
      </c>
      <c r="L417" t="s">
        <v>1527</v>
      </c>
    </row>
    <row r="418" spans="2:12" x14ac:dyDescent="0.35">
      <c r="B418" t="s">
        <v>1256</v>
      </c>
      <c r="C418" t="s">
        <v>1257</v>
      </c>
      <c r="D418" t="s">
        <v>108</v>
      </c>
      <c r="E418" t="s">
        <v>35</v>
      </c>
      <c r="F418" t="s">
        <v>335</v>
      </c>
      <c r="G418" t="s">
        <v>1477</v>
      </c>
      <c r="H418" s="15">
        <v>23832</v>
      </c>
      <c r="I418">
        <v>87347</v>
      </c>
      <c r="J418">
        <v>1926</v>
      </c>
      <c r="K418" t="s">
        <v>1774</v>
      </c>
      <c r="L418" t="s">
        <v>1775</v>
      </c>
    </row>
    <row r="419" spans="2:12" x14ac:dyDescent="0.35">
      <c r="B419" t="s">
        <v>1258</v>
      </c>
      <c r="C419" t="s">
        <v>1259</v>
      </c>
      <c r="D419" t="s">
        <v>108</v>
      </c>
      <c r="E419" t="s">
        <v>39</v>
      </c>
      <c r="F419" t="s">
        <v>287</v>
      </c>
      <c r="G419" t="s">
        <v>125</v>
      </c>
      <c r="H419" s="15">
        <v>41092</v>
      </c>
      <c r="I419">
        <v>1137789</v>
      </c>
      <c r="K419" t="s">
        <v>1516</v>
      </c>
      <c r="L419" t="s">
        <v>1517</v>
      </c>
    </row>
    <row r="420" spans="2:12" x14ac:dyDescent="0.35">
      <c r="B420" t="s">
        <v>1260</v>
      </c>
      <c r="C420" t="s">
        <v>1261</v>
      </c>
      <c r="D420" t="s">
        <v>108</v>
      </c>
      <c r="E420" t="s">
        <v>40</v>
      </c>
      <c r="F420" t="s">
        <v>218</v>
      </c>
      <c r="G420" t="s">
        <v>1262</v>
      </c>
      <c r="I420">
        <v>1012100</v>
      </c>
      <c r="K420" t="s">
        <v>1776</v>
      </c>
      <c r="L420" t="s">
        <v>1556</v>
      </c>
    </row>
    <row r="421" spans="2:12" x14ac:dyDescent="0.35">
      <c r="B421" t="s">
        <v>1263</v>
      </c>
      <c r="C421" t="s">
        <v>1264</v>
      </c>
      <c r="D421" t="s">
        <v>108</v>
      </c>
      <c r="E421" t="s">
        <v>41</v>
      </c>
      <c r="F421" t="s">
        <v>219</v>
      </c>
      <c r="G421" t="s">
        <v>855</v>
      </c>
      <c r="I421">
        <v>1032208</v>
      </c>
      <c r="K421" t="s">
        <v>1699</v>
      </c>
      <c r="L421" t="s">
        <v>1519</v>
      </c>
    </row>
    <row r="422" spans="2:12" x14ac:dyDescent="0.35">
      <c r="B422" t="s">
        <v>1265</v>
      </c>
      <c r="C422" t="s">
        <v>1266</v>
      </c>
      <c r="D422" t="s">
        <v>108</v>
      </c>
      <c r="E422" t="s">
        <v>40</v>
      </c>
      <c r="F422" t="s">
        <v>172</v>
      </c>
      <c r="G422" t="s">
        <v>913</v>
      </c>
      <c r="H422" s="15">
        <v>23558</v>
      </c>
      <c r="I422">
        <v>89800</v>
      </c>
      <c r="J422">
        <v>1866</v>
      </c>
      <c r="K422" t="s">
        <v>1710</v>
      </c>
      <c r="L422" t="s">
        <v>1552</v>
      </c>
    </row>
    <row r="423" spans="2:12" x14ac:dyDescent="0.35">
      <c r="B423" t="s">
        <v>9</v>
      </c>
      <c r="C423" t="s">
        <v>50</v>
      </c>
      <c r="D423" t="s">
        <v>108</v>
      </c>
      <c r="E423" t="s">
        <v>176</v>
      </c>
      <c r="F423" t="s">
        <v>695</v>
      </c>
      <c r="G423" t="s">
        <v>267</v>
      </c>
      <c r="H423" s="15">
        <v>37433</v>
      </c>
      <c r="I423">
        <v>1063761</v>
      </c>
      <c r="K423" t="s">
        <v>1565</v>
      </c>
      <c r="L423" t="s">
        <v>1566</v>
      </c>
    </row>
    <row r="424" spans="2:12" x14ac:dyDescent="0.35">
      <c r="B424" t="s">
        <v>1267</v>
      </c>
      <c r="C424" t="s">
        <v>1268</v>
      </c>
      <c r="D424" t="s">
        <v>108</v>
      </c>
      <c r="E424" t="s">
        <v>39</v>
      </c>
      <c r="F424" t="s">
        <v>137</v>
      </c>
      <c r="G424" t="s">
        <v>1269</v>
      </c>
      <c r="H424" s="15">
        <v>42075</v>
      </c>
      <c r="I424">
        <v>4127</v>
      </c>
      <c r="K424" t="s">
        <v>1777</v>
      </c>
      <c r="L424" t="s">
        <v>1515</v>
      </c>
    </row>
    <row r="425" spans="2:12" x14ac:dyDescent="0.35">
      <c r="B425" t="s">
        <v>1270</v>
      </c>
      <c r="C425" t="s">
        <v>1271</v>
      </c>
      <c r="D425" t="s">
        <v>108</v>
      </c>
      <c r="E425" t="s">
        <v>176</v>
      </c>
      <c r="F425" t="s">
        <v>177</v>
      </c>
      <c r="G425" t="s">
        <v>230</v>
      </c>
      <c r="H425" s="15">
        <v>42083</v>
      </c>
      <c r="I425">
        <v>1040971</v>
      </c>
      <c r="K425" t="s">
        <v>1553</v>
      </c>
      <c r="L425" t="s">
        <v>1554</v>
      </c>
    </row>
    <row r="426" spans="2:12" x14ac:dyDescent="0.35">
      <c r="B426" t="s">
        <v>1272</v>
      </c>
      <c r="C426" t="s">
        <v>1273</v>
      </c>
      <c r="D426" t="s">
        <v>108</v>
      </c>
      <c r="E426" t="s">
        <v>38</v>
      </c>
      <c r="F426" t="s">
        <v>555</v>
      </c>
      <c r="G426" t="s">
        <v>1274</v>
      </c>
      <c r="H426" s="15">
        <v>30224</v>
      </c>
      <c r="I426">
        <v>91440</v>
      </c>
      <c r="J426">
        <v>1920</v>
      </c>
      <c r="K426" t="s">
        <v>1778</v>
      </c>
      <c r="L426" t="s">
        <v>1542</v>
      </c>
    </row>
    <row r="427" spans="2:12" x14ac:dyDescent="0.35">
      <c r="B427" t="s">
        <v>1275</v>
      </c>
      <c r="C427" t="s">
        <v>1276</v>
      </c>
      <c r="D427" t="s">
        <v>108</v>
      </c>
      <c r="E427" t="s">
        <v>41</v>
      </c>
      <c r="F427" t="s">
        <v>197</v>
      </c>
      <c r="G427" t="s">
        <v>508</v>
      </c>
      <c r="I427">
        <v>92122</v>
      </c>
      <c r="K427" t="s">
        <v>1624</v>
      </c>
      <c r="L427" t="s">
        <v>1529</v>
      </c>
    </row>
    <row r="428" spans="2:12" x14ac:dyDescent="0.35">
      <c r="B428" t="s">
        <v>1277</v>
      </c>
      <c r="C428" t="s">
        <v>1278</v>
      </c>
      <c r="D428" t="s">
        <v>108</v>
      </c>
      <c r="E428" t="s">
        <v>38</v>
      </c>
      <c r="F428" t="s">
        <v>168</v>
      </c>
      <c r="G428" t="s">
        <v>314</v>
      </c>
      <c r="H428" s="15">
        <v>34516</v>
      </c>
      <c r="I428">
        <v>92380</v>
      </c>
      <c r="K428" t="s">
        <v>1575</v>
      </c>
      <c r="L428" t="s">
        <v>1540</v>
      </c>
    </row>
    <row r="429" spans="2:12" x14ac:dyDescent="0.35">
      <c r="B429" t="s">
        <v>1279</v>
      </c>
      <c r="C429" t="s">
        <v>1280</v>
      </c>
      <c r="D429" t="s">
        <v>108</v>
      </c>
      <c r="E429" t="s">
        <v>36</v>
      </c>
      <c r="F429" t="s">
        <v>425</v>
      </c>
      <c r="G429" t="s">
        <v>230</v>
      </c>
      <c r="I429">
        <v>64040</v>
      </c>
      <c r="K429" t="s">
        <v>1553</v>
      </c>
      <c r="L429" t="s">
        <v>1554</v>
      </c>
    </row>
    <row r="430" spans="2:12" x14ac:dyDescent="0.35">
      <c r="B430" t="s">
        <v>1281</v>
      </c>
      <c r="C430" t="s">
        <v>1282</v>
      </c>
      <c r="D430" t="s">
        <v>108</v>
      </c>
      <c r="E430" t="s">
        <v>38</v>
      </c>
      <c r="F430" t="s">
        <v>555</v>
      </c>
      <c r="G430" t="s">
        <v>1283</v>
      </c>
      <c r="H430" s="15">
        <v>30224</v>
      </c>
      <c r="I430">
        <v>93556</v>
      </c>
      <c r="K430" t="s">
        <v>1779</v>
      </c>
      <c r="L430" t="s">
        <v>1562</v>
      </c>
    </row>
    <row r="431" spans="2:12" x14ac:dyDescent="0.35">
      <c r="B431" t="s">
        <v>1284</v>
      </c>
      <c r="C431" t="s">
        <v>1285</v>
      </c>
      <c r="D431" t="s">
        <v>108</v>
      </c>
      <c r="E431" t="s">
        <v>33</v>
      </c>
      <c r="F431" t="s">
        <v>471</v>
      </c>
      <c r="G431" t="s">
        <v>169</v>
      </c>
      <c r="I431">
        <v>829224</v>
      </c>
      <c r="J431">
        <v>1971</v>
      </c>
      <c r="K431" t="s">
        <v>1534</v>
      </c>
      <c r="L431" t="s">
        <v>1535</v>
      </c>
    </row>
    <row r="432" spans="2:12" x14ac:dyDescent="0.35">
      <c r="B432" t="s">
        <v>1286</v>
      </c>
      <c r="C432" t="s">
        <v>1287</v>
      </c>
      <c r="D432" t="s">
        <v>108</v>
      </c>
      <c r="E432" t="s">
        <v>36</v>
      </c>
      <c r="F432" t="s">
        <v>149</v>
      </c>
      <c r="G432" t="s">
        <v>182</v>
      </c>
      <c r="I432">
        <v>93751</v>
      </c>
      <c r="K432" t="s">
        <v>1538</v>
      </c>
      <c r="L432" t="s">
        <v>1515</v>
      </c>
    </row>
    <row r="433" spans="2:12" x14ac:dyDescent="0.35">
      <c r="B433" t="s">
        <v>1288</v>
      </c>
      <c r="C433" t="s">
        <v>1289</v>
      </c>
      <c r="D433" t="s">
        <v>108</v>
      </c>
      <c r="E433" t="s">
        <v>37</v>
      </c>
      <c r="F433" t="s">
        <v>113</v>
      </c>
      <c r="G433" t="s">
        <v>1290</v>
      </c>
      <c r="H433" s="15">
        <v>36872</v>
      </c>
      <c r="I433">
        <v>310764</v>
      </c>
      <c r="K433" t="s">
        <v>1780</v>
      </c>
      <c r="L433" t="s">
        <v>1592</v>
      </c>
    </row>
    <row r="434" spans="2:12" x14ac:dyDescent="0.35">
      <c r="B434" t="s">
        <v>1291</v>
      </c>
      <c r="C434" t="s">
        <v>1292</v>
      </c>
      <c r="D434" t="s">
        <v>108</v>
      </c>
      <c r="E434" t="s">
        <v>36</v>
      </c>
      <c r="F434" t="s">
        <v>350</v>
      </c>
      <c r="G434" t="s">
        <v>508</v>
      </c>
      <c r="H434" s="15">
        <v>32294</v>
      </c>
      <c r="I434">
        <v>750556</v>
      </c>
      <c r="K434" t="s">
        <v>1624</v>
      </c>
      <c r="L434" t="s">
        <v>1529</v>
      </c>
    </row>
    <row r="435" spans="2:12" x14ac:dyDescent="0.35">
      <c r="B435" t="s">
        <v>1293</v>
      </c>
      <c r="C435" t="s">
        <v>1294</v>
      </c>
      <c r="D435" t="s">
        <v>108</v>
      </c>
      <c r="E435" t="s">
        <v>36</v>
      </c>
      <c r="F435" t="s">
        <v>350</v>
      </c>
      <c r="G435" t="s">
        <v>157</v>
      </c>
      <c r="H435" s="15">
        <v>43178</v>
      </c>
      <c r="I435">
        <v>719739</v>
      </c>
      <c r="K435" t="s">
        <v>1530</v>
      </c>
      <c r="L435" t="s">
        <v>1519</v>
      </c>
    </row>
    <row r="436" spans="2:12" x14ac:dyDescent="0.35">
      <c r="B436" t="s">
        <v>1295</v>
      </c>
      <c r="C436" t="s">
        <v>1296</v>
      </c>
      <c r="D436" t="s">
        <v>108</v>
      </c>
      <c r="E436" t="s">
        <v>36</v>
      </c>
      <c r="F436" t="s">
        <v>229</v>
      </c>
      <c r="G436" t="s">
        <v>464</v>
      </c>
      <c r="H436" s="15">
        <v>42326</v>
      </c>
      <c r="I436">
        <v>1601712</v>
      </c>
      <c r="K436" t="s">
        <v>1610</v>
      </c>
      <c r="L436" t="s">
        <v>1562</v>
      </c>
    </row>
    <row r="437" spans="2:12" x14ac:dyDescent="0.35">
      <c r="B437" t="s">
        <v>1297</v>
      </c>
      <c r="C437" t="s">
        <v>1298</v>
      </c>
      <c r="D437" t="s">
        <v>108</v>
      </c>
      <c r="E437" t="s">
        <v>39</v>
      </c>
      <c r="F437" t="s">
        <v>133</v>
      </c>
      <c r="G437" t="s">
        <v>206</v>
      </c>
      <c r="H437" s="15">
        <v>42810</v>
      </c>
      <c r="I437">
        <v>883241</v>
      </c>
      <c r="K437" t="s">
        <v>1544</v>
      </c>
      <c r="L437" t="s">
        <v>1519</v>
      </c>
    </row>
    <row r="438" spans="2:12" x14ac:dyDescent="0.35">
      <c r="B438" t="s">
        <v>1299</v>
      </c>
      <c r="C438" t="s">
        <v>1300</v>
      </c>
      <c r="D438" t="s">
        <v>108</v>
      </c>
      <c r="E438" t="s">
        <v>34</v>
      </c>
      <c r="F438" t="s">
        <v>1301</v>
      </c>
      <c r="G438" t="s">
        <v>279</v>
      </c>
      <c r="H438" s="15">
        <v>31777</v>
      </c>
      <c r="I438">
        <v>96021</v>
      </c>
      <c r="K438" t="s">
        <v>1569</v>
      </c>
      <c r="L438" t="s">
        <v>1540</v>
      </c>
    </row>
    <row r="439" spans="2:12" x14ac:dyDescent="0.35">
      <c r="B439" t="s">
        <v>1302</v>
      </c>
      <c r="C439" t="s">
        <v>1303</v>
      </c>
      <c r="D439" t="s">
        <v>108</v>
      </c>
      <c r="E439" t="s">
        <v>128</v>
      </c>
      <c r="F439" t="s">
        <v>1304</v>
      </c>
      <c r="G439" t="s">
        <v>677</v>
      </c>
      <c r="H439" s="15">
        <v>43661</v>
      </c>
      <c r="I439">
        <v>1283699</v>
      </c>
      <c r="K439" t="s">
        <v>1661</v>
      </c>
      <c r="L439" t="s">
        <v>1535</v>
      </c>
    </row>
    <row r="440" spans="2:12" x14ac:dyDescent="0.35">
      <c r="B440" t="s">
        <v>1305</v>
      </c>
      <c r="C440" t="s">
        <v>1306</v>
      </c>
      <c r="D440" t="s">
        <v>108</v>
      </c>
      <c r="E440" t="s">
        <v>36</v>
      </c>
      <c r="F440" t="s">
        <v>149</v>
      </c>
      <c r="G440" t="s">
        <v>1307</v>
      </c>
      <c r="I440">
        <v>1113169</v>
      </c>
      <c r="J440">
        <v>1937</v>
      </c>
      <c r="K440" t="s">
        <v>1781</v>
      </c>
      <c r="L440" t="s">
        <v>1645</v>
      </c>
    </row>
    <row r="441" spans="2:12" x14ac:dyDescent="0.35">
      <c r="B441" t="s">
        <v>1308</v>
      </c>
      <c r="C441" t="s">
        <v>1309</v>
      </c>
      <c r="D441" t="s">
        <v>108</v>
      </c>
      <c r="E441" t="s">
        <v>128</v>
      </c>
      <c r="F441" t="s">
        <v>129</v>
      </c>
      <c r="G441" t="s">
        <v>230</v>
      </c>
      <c r="H441" s="15">
        <v>43178</v>
      </c>
      <c r="I441">
        <v>946581</v>
      </c>
      <c r="K441" t="s">
        <v>1553</v>
      </c>
      <c r="L441" t="s">
        <v>1554</v>
      </c>
    </row>
    <row r="442" spans="2:12" x14ac:dyDescent="0.35">
      <c r="B442" t="s">
        <v>1310</v>
      </c>
      <c r="C442" t="s">
        <v>1311</v>
      </c>
      <c r="D442" t="s">
        <v>108</v>
      </c>
      <c r="E442" t="s">
        <v>33</v>
      </c>
      <c r="F442" t="s">
        <v>410</v>
      </c>
      <c r="G442" t="s">
        <v>230</v>
      </c>
      <c r="I442">
        <v>1116132</v>
      </c>
      <c r="J442">
        <v>2017</v>
      </c>
      <c r="K442" t="s">
        <v>1553</v>
      </c>
      <c r="L442" t="s">
        <v>1554</v>
      </c>
    </row>
    <row r="443" spans="2:12" x14ac:dyDescent="0.35">
      <c r="B443" t="s">
        <v>1312</v>
      </c>
      <c r="C443" t="s">
        <v>1313</v>
      </c>
      <c r="D443" t="s">
        <v>108</v>
      </c>
      <c r="E443" t="s">
        <v>33</v>
      </c>
      <c r="F443" t="s">
        <v>600</v>
      </c>
      <c r="G443" t="s">
        <v>242</v>
      </c>
      <c r="H443" s="15">
        <v>28125</v>
      </c>
      <c r="I443">
        <v>27419</v>
      </c>
      <c r="K443" t="s">
        <v>1557</v>
      </c>
      <c r="L443" t="s">
        <v>1511</v>
      </c>
    </row>
    <row r="444" spans="2:12" x14ac:dyDescent="0.35">
      <c r="B444" t="s">
        <v>1314</v>
      </c>
      <c r="C444" t="s">
        <v>1315</v>
      </c>
      <c r="D444" t="s">
        <v>108</v>
      </c>
      <c r="E444" t="s">
        <v>39</v>
      </c>
      <c r="F444" t="s">
        <v>878</v>
      </c>
      <c r="G444" t="s">
        <v>753</v>
      </c>
      <c r="H444" s="15">
        <v>40833</v>
      </c>
      <c r="I444">
        <v>1385157</v>
      </c>
      <c r="K444" t="s">
        <v>1678</v>
      </c>
      <c r="L444" t="s">
        <v>1614</v>
      </c>
    </row>
    <row r="445" spans="2:12" x14ac:dyDescent="0.35">
      <c r="B445" t="s">
        <v>1316</v>
      </c>
      <c r="C445" t="s">
        <v>1317</v>
      </c>
      <c r="D445" t="s">
        <v>108</v>
      </c>
      <c r="E445" t="s">
        <v>35</v>
      </c>
      <c r="F445" t="s">
        <v>335</v>
      </c>
      <c r="G445" t="s">
        <v>1447</v>
      </c>
      <c r="H445" s="15">
        <v>39969</v>
      </c>
      <c r="I445">
        <v>1681459</v>
      </c>
      <c r="K445" t="s">
        <v>1567</v>
      </c>
      <c r="L445" t="s">
        <v>1548</v>
      </c>
    </row>
    <row r="446" spans="2:12" x14ac:dyDescent="0.35">
      <c r="B446" t="s">
        <v>1318</v>
      </c>
      <c r="C446" t="s">
        <v>1319</v>
      </c>
      <c r="D446" t="s">
        <v>108</v>
      </c>
      <c r="E446" t="s">
        <v>37</v>
      </c>
      <c r="F446" t="s">
        <v>113</v>
      </c>
      <c r="G446" t="s">
        <v>1320</v>
      </c>
      <c r="H446" s="15">
        <v>43483</v>
      </c>
      <c r="I446">
        <v>96943</v>
      </c>
      <c r="J446">
        <v>1943</v>
      </c>
      <c r="K446" t="s">
        <v>1782</v>
      </c>
      <c r="L446" t="s">
        <v>1532</v>
      </c>
    </row>
    <row r="447" spans="2:12" x14ac:dyDescent="0.35">
      <c r="B447" t="s">
        <v>1321</v>
      </c>
      <c r="C447" t="s">
        <v>1322</v>
      </c>
      <c r="D447" t="s">
        <v>108</v>
      </c>
      <c r="E447" t="s">
        <v>39</v>
      </c>
      <c r="F447" t="s">
        <v>137</v>
      </c>
      <c r="G447" t="s">
        <v>314</v>
      </c>
      <c r="I447">
        <v>97476</v>
      </c>
      <c r="J447">
        <v>1930</v>
      </c>
      <c r="K447" t="s">
        <v>1575</v>
      </c>
      <c r="L447" t="s">
        <v>1540</v>
      </c>
    </row>
    <row r="448" spans="2:12" x14ac:dyDescent="0.35">
      <c r="B448" t="s">
        <v>1323</v>
      </c>
      <c r="C448" t="s">
        <v>1324</v>
      </c>
      <c r="D448" t="s">
        <v>108</v>
      </c>
      <c r="E448" t="s">
        <v>38</v>
      </c>
      <c r="F448" t="s">
        <v>301</v>
      </c>
      <c r="G448" t="s">
        <v>495</v>
      </c>
      <c r="H448" s="15">
        <v>28855</v>
      </c>
      <c r="I448">
        <v>217346</v>
      </c>
      <c r="K448" t="s">
        <v>1619</v>
      </c>
      <c r="L448" t="s">
        <v>1620</v>
      </c>
    </row>
    <row r="449" spans="2:12" x14ac:dyDescent="0.35">
      <c r="B449" t="s">
        <v>1325</v>
      </c>
      <c r="C449" t="s">
        <v>1326</v>
      </c>
      <c r="D449" t="s">
        <v>108</v>
      </c>
      <c r="E449" t="s">
        <v>37</v>
      </c>
      <c r="F449" t="s">
        <v>113</v>
      </c>
      <c r="G449" t="s">
        <v>1164</v>
      </c>
      <c r="I449">
        <v>97745</v>
      </c>
      <c r="J449">
        <v>2006</v>
      </c>
      <c r="K449" t="s">
        <v>1761</v>
      </c>
      <c r="L449" t="s">
        <v>1515</v>
      </c>
    </row>
    <row r="450" spans="2:12" x14ac:dyDescent="0.35">
      <c r="B450" t="s">
        <v>1327</v>
      </c>
      <c r="C450" t="s">
        <v>1328</v>
      </c>
      <c r="D450" t="s">
        <v>108</v>
      </c>
      <c r="E450" t="s">
        <v>33</v>
      </c>
      <c r="F450" t="s">
        <v>410</v>
      </c>
      <c r="G450" t="s">
        <v>230</v>
      </c>
      <c r="H450" s="15">
        <v>36698</v>
      </c>
      <c r="I450">
        <v>98246</v>
      </c>
      <c r="K450" t="s">
        <v>1553</v>
      </c>
      <c r="L450" t="s">
        <v>1554</v>
      </c>
    </row>
    <row r="451" spans="2:12" x14ac:dyDescent="0.35">
      <c r="B451" t="s">
        <v>1329</v>
      </c>
      <c r="C451" t="s">
        <v>1330</v>
      </c>
      <c r="D451" t="s">
        <v>108</v>
      </c>
      <c r="E451" t="s">
        <v>128</v>
      </c>
      <c r="F451" t="s">
        <v>205</v>
      </c>
      <c r="G451" t="s">
        <v>460</v>
      </c>
      <c r="H451" s="15">
        <v>43258</v>
      </c>
      <c r="I451">
        <v>1418091</v>
      </c>
      <c r="K451" t="s">
        <v>1609</v>
      </c>
      <c r="L451" t="s">
        <v>1519</v>
      </c>
    </row>
    <row r="452" spans="2:12" x14ac:dyDescent="0.35">
      <c r="B452" t="s">
        <v>1331</v>
      </c>
      <c r="C452" t="s">
        <v>1332</v>
      </c>
      <c r="D452" t="s">
        <v>108</v>
      </c>
      <c r="E452" t="s">
        <v>33</v>
      </c>
      <c r="F452" t="s">
        <v>749</v>
      </c>
      <c r="G452" t="s">
        <v>1333</v>
      </c>
      <c r="H452" s="15">
        <v>31320</v>
      </c>
      <c r="I452">
        <v>109198</v>
      </c>
      <c r="K452" t="s">
        <v>1783</v>
      </c>
      <c r="L452" t="s">
        <v>1515</v>
      </c>
    </row>
    <row r="453" spans="2:12" x14ac:dyDescent="0.35">
      <c r="B453" t="s">
        <v>1334</v>
      </c>
      <c r="C453" t="s">
        <v>1335</v>
      </c>
      <c r="D453" t="s">
        <v>108</v>
      </c>
      <c r="E453" t="s">
        <v>33</v>
      </c>
      <c r="F453" t="s">
        <v>326</v>
      </c>
      <c r="G453" t="s">
        <v>1336</v>
      </c>
      <c r="H453" s="15">
        <v>41663</v>
      </c>
      <c r="I453">
        <v>916365</v>
      </c>
      <c r="K453" t="s">
        <v>1784</v>
      </c>
      <c r="L453" t="s">
        <v>1579</v>
      </c>
    </row>
    <row r="454" spans="2:12" x14ac:dyDescent="0.35">
      <c r="B454" t="s">
        <v>1337</v>
      </c>
      <c r="C454" t="s">
        <v>1338</v>
      </c>
      <c r="D454" t="s">
        <v>108</v>
      </c>
      <c r="E454" t="s">
        <v>38</v>
      </c>
      <c r="F454" t="s">
        <v>301</v>
      </c>
      <c r="G454" t="s">
        <v>913</v>
      </c>
      <c r="H454" s="15">
        <v>42524</v>
      </c>
      <c r="I454">
        <v>1260221</v>
      </c>
      <c r="K454" t="s">
        <v>1710</v>
      </c>
      <c r="L454" t="s">
        <v>1552</v>
      </c>
    </row>
    <row r="455" spans="2:12" x14ac:dyDescent="0.35">
      <c r="B455" t="s">
        <v>1339</v>
      </c>
      <c r="C455" t="s">
        <v>1340</v>
      </c>
      <c r="D455" t="s">
        <v>108</v>
      </c>
      <c r="E455" t="s">
        <v>36</v>
      </c>
      <c r="F455" t="s">
        <v>201</v>
      </c>
      <c r="G455" t="s">
        <v>230</v>
      </c>
      <c r="H455" s="15">
        <v>37489</v>
      </c>
      <c r="I455">
        <v>86312</v>
      </c>
      <c r="K455" t="s">
        <v>1553</v>
      </c>
      <c r="L455" t="s">
        <v>1554</v>
      </c>
    </row>
    <row r="456" spans="2:12" x14ac:dyDescent="0.35">
      <c r="B456" t="s">
        <v>1341</v>
      </c>
      <c r="C456" t="s">
        <v>1342</v>
      </c>
      <c r="D456" t="s">
        <v>108</v>
      </c>
      <c r="E456" t="s">
        <v>128</v>
      </c>
      <c r="F456" t="s">
        <v>205</v>
      </c>
      <c r="G456" t="s">
        <v>1343</v>
      </c>
      <c r="H456" s="15">
        <v>40898</v>
      </c>
      <c r="I456">
        <v>1526520</v>
      </c>
      <c r="K456" t="s">
        <v>1785</v>
      </c>
      <c r="L456" t="s">
        <v>1515</v>
      </c>
    </row>
    <row r="457" spans="2:12" x14ac:dyDescent="0.35">
      <c r="B457" t="s">
        <v>1344</v>
      </c>
      <c r="C457" t="s">
        <v>1345</v>
      </c>
      <c r="D457" t="s">
        <v>108</v>
      </c>
      <c r="E457" t="s">
        <v>34</v>
      </c>
      <c r="F457" t="s">
        <v>404</v>
      </c>
      <c r="G457" t="s">
        <v>1346</v>
      </c>
      <c r="I457">
        <v>100493</v>
      </c>
      <c r="K457" t="s">
        <v>1786</v>
      </c>
      <c r="L457" t="s">
        <v>1705</v>
      </c>
    </row>
    <row r="458" spans="2:12" x14ac:dyDescent="0.35">
      <c r="B458" t="s">
        <v>1347</v>
      </c>
      <c r="C458" t="s">
        <v>1348</v>
      </c>
      <c r="D458" t="s">
        <v>108</v>
      </c>
      <c r="E458" t="s">
        <v>176</v>
      </c>
      <c r="F458" t="s">
        <v>282</v>
      </c>
      <c r="G458" t="s">
        <v>1349</v>
      </c>
      <c r="H458" s="15">
        <v>42436</v>
      </c>
      <c r="I458">
        <v>74208</v>
      </c>
      <c r="K458" t="s">
        <v>1787</v>
      </c>
      <c r="L458" t="s">
        <v>1571</v>
      </c>
    </row>
    <row r="459" spans="2:12" x14ac:dyDescent="0.35">
      <c r="B459" t="s">
        <v>1350</v>
      </c>
      <c r="C459" t="s">
        <v>1351</v>
      </c>
      <c r="D459" t="s">
        <v>108</v>
      </c>
      <c r="E459" t="s">
        <v>33</v>
      </c>
      <c r="F459" t="s">
        <v>326</v>
      </c>
      <c r="G459" t="s">
        <v>1352</v>
      </c>
      <c r="H459" s="15">
        <v>42478</v>
      </c>
      <c r="I459">
        <v>1403568</v>
      </c>
      <c r="K459" t="s">
        <v>1788</v>
      </c>
      <c r="L459" t="s">
        <v>1513</v>
      </c>
    </row>
    <row r="460" spans="2:12" x14ac:dyDescent="0.35">
      <c r="B460" t="s">
        <v>1353</v>
      </c>
      <c r="C460" t="s">
        <v>1354</v>
      </c>
      <c r="D460" t="s">
        <v>108</v>
      </c>
      <c r="E460" t="s">
        <v>36</v>
      </c>
      <c r="F460" t="s">
        <v>342</v>
      </c>
      <c r="G460" t="s">
        <v>242</v>
      </c>
      <c r="I460">
        <v>36104</v>
      </c>
      <c r="J460">
        <v>1968</v>
      </c>
      <c r="K460" t="s">
        <v>1557</v>
      </c>
      <c r="L460" t="s">
        <v>1511</v>
      </c>
    </row>
    <row r="461" spans="2:12" x14ac:dyDescent="0.35">
      <c r="B461" t="s">
        <v>1355</v>
      </c>
      <c r="C461" t="s">
        <v>1356</v>
      </c>
      <c r="D461" t="s">
        <v>108</v>
      </c>
      <c r="E461" t="s">
        <v>33</v>
      </c>
      <c r="F461" t="s">
        <v>410</v>
      </c>
      <c r="G461" t="s">
        <v>1307</v>
      </c>
      <c r="H461" s="15">
        <v>42454</v>
      </c>
      <c r="I461">
        <v>1336917</v>
      </c>
      <c r="K461" t="s">
        <v>1781</v>
      </c>
      <c r="L461" t="s">
        <v>1645</v>
      </c>
    </row>
    <row r="462" spans="2:12" x14ac:dyDescent="0.35">
      <c r="B462" t="s">
        <v>1357</v>
      </c>
      <c r="C462" t="s">
        <v>1358</v>
      </c>
      <c r="D462" t="s">
        <v>108</v>
      </c>
      <c r="E462" t="s">
        <v>33</v>
      </c>
      <c r="F462" t="s">
        <v>410</v>
      </c>
      <c r="G462" t="s">
        <v>1307</v>
      </c>
      <c r="H462" s="15">
        <v>41760</v>
      </c>
      <c r="I462">
        <v>1336917</v>
      </c>
      <c r="K462" t="s">
        <v>1781</v>
      </c>
      <c r="L462" t="s">
        <v>1645</v>
      </c>
    </row>
    <row r="463" spans="2:12" x14ac:dyDescent="0.35">
      <c r="B463" t="s">
        <v>1359</v>
      </c>
      <c r="C463" t="s">
        <v>1360</v>
      </c>
      <c r="D463" t="s">
        <v>108</v>
      </c>
      <c r="E463" t="s">
        <v>38</v>
      </c>
      <c r="F463" t="s">
        <v>551</v>
      </c>
      <c r="G463" t="s">
        <v>358</v>
      </c>
      <c r="I463">
        <v>100885</v>
      </c>
      <c r="K463" t="s">
        <v>1586</v>
      </c>
      <c r="L463" t="s">
        <v>1587</v>
      </c>
    </row>
    <row r="464" spans="2:12" x14ac:dyDescent="0.35">
      <c r="B464" t="s">
        <v>1361</v>
      </c>
      <c r="C464" t="s">
        <v>1362</v>
      </c>
      <c r="D464" t="s">
        <v>108</v>
      </c>
      <c r="E464" t="s">
        <v>38</v>
      </c>
      <c r="F464" t="s">
        <v>168</v>
      </c>
      <c r="G464" t="s">
        <v>298</v>
      </c>
      <c r="H464" s="15">
        <v>42250</v>
      </c>
      <c r="I464">
        <v>100517</v>
      </c>
      <c r="K464" t="s">
        <v>1573</v>
      </c>
      <c r="L464" t="s">
        <v>1513</v>
      </c>
    </row>
    <row r="465" spans="2:12" x14ac:dyDescent="0.35">
      <c r="B465" t="s">
        <v>1363</v>
      </c>
      <c r="C465" t="s">
        <v>1364</v>
      </c>
      <c r="D465" t="s">
        <v>108</v>
      </c>
      <c r="E465" t="s">
        <v>37</v>
      </c>
      <c r="F465" t="s">
        <v>266</v>
      </c>
      <c r="G465" t="s">
        <v>1365</v>
      </c>
      <c r="H465" s="15">
        <v>34516</v>
      </c>
      <c r="I465">
        <v>731766</v>
      </c>
      <c r="K465" t="s">
        <v>1789</v>
      </c>
      <c r="L465" t="s">
        <v>1511</v>
      </c>
    </row>
    <row r="466" spans="2:12" x14ac:dyDescent="0.35">
      <c r="B466" t="s">
        <v>1366</v>
      </c>
      <c r="C466" t="s">
        <v>1367</v>
      </c>
      <c r="D466" t="s">
        <v>108</v>
      </c>
      <c r="E466" t="s">
        <v>38</v>
      </c>
      <c r="F466" t="s">
        <v>396</v>
      </c>
      <c r="G466" t="s">
        <v>508</v>
      </c>
      <c r="H466" s="15">
        <v>37459</v>
      </c>
      <c r="I466">
        <v>1090727</v>
      </c>
      <c r="K466" t="s">
        <v>1624</v>
      </c>
      <c r="L466" t="s">
        <v>1529</v>
      </c>
    </row>
    <row r="467" spans="2:12" x14ac:dyDescent="0.35">
      <c r="B467" t="s">
        <v>1368</v>
      </c>
      <c r="C467" t="s">
        <v>1369</v>
      </c>
      <c r="D467" t="s">
        <v>108</v>
      </c>
      <c r="E467" t="s">
        <v>38</v>
      </c>
      <c r="F467" t="s">
        <v>1370</v>
      </c>
      <c r="G467" t="s">
        <v>464</v>
      </c>
      <c r="H467" s="15">
        <v>41902</v>
      </c>
      <c r="I467">
        <v>1067701</v>
      </c>
      <c r="K467" t="s">
        <v>1610</v>
      </c>
      <c r="L467" t="s">
        <v>1562</v>
      </c>
    </row>
    <row r="468" spans="2:12" x14ac:dyDescent="0.35">
      <c r="B468" t="s">
        <v>1371</v>
      </c>
      <c r="C468" t="s">
        <v>1372</v>
      </c>
      <c r="D468" t="s">
        <v>108</v>
      </c>
      <c r="E468" t="s">
        <v>38</v>
      </c>
      <c r="F468" t="s">
        <v>301</v>
      </c>
      <c r="G468" t="s">
        <v>788</v>
      </c>
      <c r="I468">
        <v>101829</v>
      </c>
      <c r="K468" t="s">
        <v>1684</v>
      </c>
      <c r="L468" t="s">
        <v>1562</v>
      </c>
    </row>
    <row r="469" spans="2:12" x14ac:dyDescent="0.35">
      <c r="B469" t="s">
        <v>1373</v>
      </c>
      <c r="C469" t="s">
        <v>1374</v>
      </c>
      <c r="D469" t="s">
        <v>108</v>
      </c>
      <c r="E469" t="s">
        <v>37</v>
      </c>
      <c r="F469" t="s">
        <v>572</v>
      </c>
      <c r="G469" t="s">
        <v>1375</v>
      </c>
      <c r="H469" s="15">
        <v>41902</v>
      </c>
      <c r="I469">
        <v>352915</v>
      </c>
      <c r="K469" t="s">
        <v>1790</v>
      </c>
      <c r="L469" t="s">
        <v>1532</v>
      </c>
    </row>
    <row r="470" spans="2:12" x14ac:dyDescent="0.35">
      <c r="B470" t="s">
        <v>1376</v>
      </c>
      <c r="C470" t="s">
        <v>1377</v>
      </c>
      <c r="D470" t="s">
        <v>108</v>
      </c>
      <c r="E470" t="s">
        <v>36</v>
      </c>
      <c r="F470" t="s">
        <v>153</v>
      </c>
      <c r="G470" t="s">
        <v>1378</v>
      </c>
      <c r="H470" s="15">
        <v>34394</v>
      </c>
      <c r="I470">
        <v>5513</v>
      </c>
      <c r="K470" t="s">
        <v>1791</v>
      </c>
      <c r="L470" t="s">
        <v>1579</v>
      </c>
    </row>
    <row r="471" spans="2:12" x14ac:dyDescent="0.35">
      <c r="B471" t="s">
        <v>1379</v>
      </c>
      <c r="C471" t="s">
        <v>1380</v>
      </c>
      <c r="D471" t="s">
        <v>108</v>
      </c>
      <c r="E471" t="s">
        <v>33</v>
      </c>
      <c r="F471" t="s">
        <v>410</v>
      </c>
      <c r="G471" t="s">
        <v>1207</v>
      </c>
      <c r="H471" s="15">
        <v>29036</v>
      </c>
      <c r="I471">
        <v>103379</v>
      </c>
      <c r="K471" t="s">
        <v>1767</v>
      </c>
      <c r="L471" t="s">
        <v>1523</v>
      </c>
    </row>
    <row r="472" spans="2:12" x14ac:dyDescent="0.35">
      <c r="B472" t="s">
        <v>1381</v>
      </c>
      <c r="C472" t="s">
        <v>1382</v>
      </c>
      <c r="D472" t="s">
        <v>108</v>
      </c>
      <c r="E472" t="s">
        <v>35</v>
      </c>
      <c r="F472" t="s">
        <v>817</v>
      </c>
      <c r="G472" t="s">
        <v>1383</v>
      </c>
      <c r="I472">
        <v>1035002</v>
      </c>
      <c r="J472">
        <v>1980</v>
      </c>
      <c r="K472" t="s">
        <v>1792</v>
      </c>
      <c r="L472" t="s">
        <v>1540</v>
      </c>
    </row>
    <row r="473" spans="2:12" x14ac:dyDescent="0.35">
      <c r="B473" t="s">
        <v>1384</v>
      </c>
      <c r="C473" t="s">
        <v>1385</v>
      </c>
      <c r="D473" t="s">
        <v>108</v>
      </c>
      <c r="E473" t="s">
        <v>37</v>
      </c>
      <c r="F473" t="s">
        <v>113</v>
      </c>
      <c r="G473" t="s">
        <v>661</v>
      </c>
      <c r="H473" s="15">
        <v>39125</v>
      </c>
      <c r="I473">
        <v>203527</v>
      </c>
      <c r="K473" t="s">
        <v>1657</v>
      </c>
      <c r="L473" t="s">
        <v>1519</v>
      </c>
    </row>
    <row r="474" spans="2:12" x14ac:dyDescent="0.35">
      <c r="B474" t="s">
        <v>1386</v>
      </c>
      <c r="C474" t="s">
        <v>1387</v>
      </c>
      <c r="D474" t="s">
        <v>108</v>
      </c>
      <c r="E474" t="s">
        <v>176</v>
      </c>
      <c r="F474" t="s">
        <v>798</v>
      </c>
      <c r="G474" t="s">
        <v>298</v>
      </c>
      <c r="H474" s="15">
        <v>39876</v>
      </c>
      <c r="I474">
        <v>740260</v>
      </c>
      <c r="K474" t="s">
        <v>1573</v>
      </c>
      <c r="L474" t="s">
        <v>1513</v>
      </c>
    </row>
    <row r="475" spans="2:12" x14ac:dyDescent="0.35">
      <c r="B475" t="s">
        <v>1388</v>
      </c>
      <c r="C475" t="s">
        <v>1389</v>
      </c>
      <c r="D475" t="s">
        <v>108</v>
      </c>
      <c r="E475" t="s">
        <v>39</v>
      </c>
      <c r="F475" t="s">
        <v>164</v>
      </c>
      <c r="G475" t="s">
        <v>1390</v>
      </c>
      <c r="H475" s="15">
        <v>38749</v>
      </c>
      <c r="I475">
        <v>1014473</v>
      </c>
      <c r="K475" t="s">
        <v>1793</v>
      </c>
      <c r="L475" t="s">
        <v>1525</v>
      </c>
    </row>
    <row r="476" spans="2:12" x14ac:dyDescent="0.35">
      <c r="B476" t="s">
        <v>1391</v>
      </c>
      <c r="C476" t="s">
        <v>1392</v>
      </c>
      <c r="D476" t="s">
        <v>108</v>
      </c>
      <c r="E476" t="s">
        <v>38</v>
      </c>
      <c r="F476" t="s">
        <v>654</v>
      </c>
      <c r="G476" t="s">
        <v>1393</v>
      </c>
      <c r="H476" s="15">
        <v>42285</v>
      </c>
      <c r="I476">
        <v>1442145</v>
      </c>
      <c r="K476" t="s">
        <v>1794</v>
      </c>
      <c r="L476" t="s">
        <v>1556</v>
      </c>
    </row>
    <row r="477" spans="2:12" x14ac:dyDescent="0.35">
      <c r="B477" t="s">
        <v>1394</v>
      </c>
      <c r="C477" t="s">
        <v>1395</v>
      </c>
      <c r="D477" t="s">
        <v>108</v>
      </c>
      <c r="E477" t="s">
        <v>128</v>
      </c>
      <c r="F477" t="s">
        <v>317</v>
      </c>
      <c r="G477" t="s">
        <v>230</v>
      </c>
      <c r="H477" s="15">
        <v>30650</v>
      </c>
      <c r="I477">
        <v>732712</v>
      </c>
      <c r="K477" t="s">
        <v>1553</v>
      </c>
      <c r="L477" t="s">
        <v>1554</v>
      </c>
    </row>
    <row r="478" spans="2:12" x14ac:dyDescent="0.35">
      <c r="B478" t="s">
        <v>1396</v>
      </c>
      <c r="C478" t="s">
        <v>1397</v>
      </c>
      <c r="D478" t="s">
        <v>108</v>
      </c>
      <c r="E478" t="s">
        <v>37</v>
      </c>
      <c r="F478" t="s">
        <v>181</v>
      </c>
      <c r="G478" t="s">
        <v>165</v>
      </c>
      <c r="H478" s="15">
        <v>41540</v>
      </c>
      <c r="I478">
        <v>875320</v>
      </c>
      <c r="K478" t="s">
        <v>1533</v>
      </c>
      <c r="L478" t="s">
        <v>1515</v>
      </c>
    </row>
    <row r="479" spans="2:12" x14ac:dyDescent="0.35">
      <c r="B479" t="s">
        <v>1398</v>
      </c>
      <c r="C479" t="s">
        <v>1399</v>
      </c>
      <c r="D479" t="s">
        <v>108</v>
      </c>
      <c r="E479" t="s">
        <v>128</v>
      </c>
      <c r="F479" t="s">
        <v>737</v>
      </c>
      <c r="G479" t="s">
        <v>230</v>
      </c>
      <c r="I479">
        <v>1339947</v>
      </c>
      <c r="K479" t="s">
        <v>1553</v>
      </c>
      <c r="L479" t="s">
        <v>1554</v>
      </c>
    </row>
    <row r="480" spans="2:12" x14ac:dyDescent="0.35">
      <c r="B480" t="s">
        <v>1400</v>
      </c>
      <c r="C480" t="s">
        <v>1401</v>
      </c>
      <c r="D480" t="s">
        <v>108</v>
      </c>
      <c r="E480" t="s">
        <v>39</v>
      </c>
      <c r="F480" t="s">
        <v>193</v>
      </c>
      <c r="G480" t="s">
        <v>460</v>
      </c>
      <c r="H480" s="15">
        <v>40168</v>
      </c>
      <c r="I480">
        <v>1403161</v>
      </c>
      <c r="K480" t="s">
        <v>1609</v>
      </c>
      <c r="L480" t="s">
        <v>1519</v>
      </c>
    </row>
    <row r="481" spans="2:12" x14ac:dyDescent="0.35">
      <c r="B481" t="s">
        <v>1402</v>
      </c>
      <c r="C481" t="s">
        <v>1403</v>
      </c>
      <c r="D481" t="s">
        <v>108</v>
      </c>
      <c r="E481" t="s">
        <v>176</v>
      </c>
      <c r="F481" t="s">
        <v>177</v>
      </c>
      <c r="G481" t="s">
        <v>230</v>
      </c>
      <c r="I481">
        <v>899689</v>
      </c>
      <c r="K481" t="s">
        <v>1553</v>
      </c>
      <c r="L481" t="s">
        <v>1554</v>
      </c>
    </row>
    <row r="482" spans="2:12" x14ac:dyDescent="0.35">
      <c r="B482" t="s">
        <v>1404</v>
      </c>
      <c r="C482" t="s">
        <v>1405</v>
      </c>
      <c r="D482" t="s">
        <v>108</v>
      </c>
      <c r="E482" t="s">
        <v>40</v>
      </c>
      <c r="F482" t="s">
        <v>1004</v>
      </c>
      <c r="G482" t="s">
        <v>1231</v>
      </c>
      <c r="H482" s="15">
        <v>36341</v>
      </c>
      <c r="I482">
        <v>1396009</v>
      </c>
      <c r="K482" t="s">
        <v>1770</v>
      </c>
      <c r="L482" t="s">
        <v>1771</v>
      </c>
    </row>
    <row r="483" spans="2:12" x14ac:dyDescent="0.35">
      <c r="B483" t="s">
        <v>1406</v>
      </c>
      <c r="C483" t="s">
        <v>1407</v>
      </c>
      <c r="D483" t="s">
        <v>108</v>
      </c>
      <c r="E483" t="s">
        <v>38</v>
      </c>
      <c r="F483" t="s">
        <v>422</v>
      </c>
      <c r="G483" t="s">
        <v>1408</v>
      </c>
      <c r="H483" s="15">
        <v>43523</v>
      </c>
      <c r="I483">
        <v>943452</v>
      </c>
      <c r="K483" t="s">
        <v>1795</v>
      </c>
      <c r="L483" t="s">
        <v>1532</v>
      </c>
    </row>
    <row r="484" spans="2:12" x14ac:dyDescent="0.35">
      <c r="B484" t="s">
        <v>1409</v>
      </c>
      <c r="C484" t="s">
        <v>1410</v>
      </c>
      <c r="D484" t="s">
        <v>108</v>
      </c>
      <c r="E484" t="s">
        <v>34</v>
      </c>
      <c r="F484" t="s">
        <v>542</v>
      </c>
      <c r="G484" t="s">
        <v>1411</v>
      </c>
      <c r="H484" s="15">
        <v>30194</v>
      </c>
      <c r="I484">
        <v>104169</v>
      </c>
      <c r="K484" t="s">
        <v>1796</v>
      </c>
      <c r="L484" t="s">
        <v>1705</v>
      </c>
    </row>
    <row r="485" spans="2:12" x14ac:dyDescent="0.35">
      <c r="B485" t="s">
        <v>1412</v>
      </c>
      <c r="C485" t="s">
        <v>1413</v>
      </c>
      <c r="D485" t="s">
        <v>108</v>
      </c>
      <c r="E485" t="s">
        <v>34</v>
      </c>
      <c r="F485" t="s">
        <v>1414</v>
      </c>
      <c r="G485" t="s">
        <v>347</v>
      </c>
      <c r="H485" s="15">
        <v>29220</v>
      </c>
      <c r="I485">
        <v>1618921</v>
      </c>
      <c r="K485" t="s">
        <v>1583</v>
      </c>
      <c r="L485" t="s">
        <v>1513</v>
      </c>
    </row>
    <row r="486" spans="2:12" x14ac:dyDescent="0.35">
      <c r="B486" t="s">
        <v>1415</v>
      </c>
      <c r="C486" t="s">
        <v>1416</v>
      </c>
      <c r="D486" t="s">
        <v>108</v>
      </c>
      <c r="E486" t="s">
        <v>128</v>
      </c>
      <c r="F486" t="s">
        <v>737</v>
      </c>
      <c r="G486" t="s">
        <v>1417</v>
      </c>
      <c r="H486" s="15">
        <v>27941</v>
      </c>
      <c r="I486">
        <v>1001039</v>
      </c>
      <c r="K486" t="s">
        <v>1797</v>
      </c>
      <c r="L486" t="s">
        <v>1519</v>
      </c>
    </row>
    <row r="487" spans="2:12" x14ac:dyDescent="0.35">
      <c r="B487" t="s">
        <v>15</v>
      </c>
      <c r="C487" t="s">
        <v>53</v>
      </c>
      <c r="D487" t="s">
        <v>108</v>
      </c>
      <c r="E487" t="s">
        <v>38</v>
      </c>
      <c r="F487" t="s">
        <v>1234</v>
      </c>
      <c r="G487" t="s">
        <v>279</v>
      </c>
      <c r="I487">
        <v>823768</v>
      </c>
      <c r="J487">
        <v>1968</v>
      </c>
      <c r="K487" t="s">
        <v>1569</v>
      </c>
      <c r="L487" t="s">
        <v>1540</v>
      </c>
    </row>
    <row r="488" spans="2:12" x14ac:dyDescent="0.35">
      <c r="B488" t="s">
        <v>1418</v>
      </c>
      <c r="C488" t="s">
        <v>1419</v>
      </c>
      <c r="D488" t="s">
        <v>108</v>
      </c>
      <c r="E488" t="s">
        <v>37</v>
      </c>
      <c r="F488" t="s">
        <v>245</v>
      </c>
      <c r="G488" t="s">
        <v>1420</v>
      </c>
      <c r="I488">
        <v>1000697</v>
      </c>
      <c r="J488">
        <v>1958</v>
      </c>
      <c r="K488" t="s">
        <v>1798</v>
      </c>
      <c r="L488" t="s">
        <v>1515</v>
      </c>
    </row>
    <row r="489" spans="2:12" x14ac:dyDescent="0.35">
      <c r="B489" t="s">
        <v>1421</v>
      </c>
      <c r="C489" t="s">
        <v>1422</v>
      </c>
      <c r="D489" t="s">
        <v>108</v>
      </c>
      <c r="E489" t="s">
        <v>41</v>
      </c>
      <c r="F489" t="s">
        <v>197</v>
      </c>
      <c r="G489" t="s">
        <v>275</v>
      </c>
      <c r="H489" s="15">
        <v>39752</v>
      </c>
      <c r="I489">
        <v>783325</v>
      </c>
      <c r="K489" t="s">
        <v>1568</v>
      </c>
      <c r="L489" t="s">
        <v>1542</v>
      </c>
    </row>
    <row r="490" spans="2:12" x14ac:dyDescent="0.35">
      <c r="B490" t="s">
        <v>1423</v>
      </c>
      <c r="C490" t="s">
        <v>1424</v>
      </c>
      <c r="D490" t="s">
        <v>108</v>
      </c>
      <c r="E490" t="s">
        <v>37</v>
      </c>
      <c r="F490" t="s">
        <v>266</v>
      </c>
      <c r="G490" t="s">
        <v>1425</v>
      </c>
      <c r="H490">
        <v>1985</v>
      </c>
      <c r="I490">
        <v>1279363</v>
      </c>
      <c r="K490" t="s">
        <v>1799</v>
      </c>
      <c r="L490" t="s">
        <v>1527</v>
      </c>
    </row>
    <row r="491" spans="2:12" x14ac:dyDescent="0.35">
      <c r="B491" t="s">
        <v>20</v>
      </c>
      <c r="C491" t="s">
        <v>51</v>
      </c>
      <c r="D491" t="s">
        <v>108</v>
      </c>
      <c r="E491" t="s">
        <v>36</v>
      </c>
      <c r="F491" t="s">
        <v>342</v>
      </c>
      <c r="G491" t="s">
        <v>460</v>
      </c>
      <c r="H491" s="15">
        <v>27941</v>
      </c>
      <c r="I491">
        <v>72971</v>
      </c>
      <c r="K491" t="s">
        <v>1609</v>
      </c>
      <c r="L491" t="s">
        <v>1519</v>
      </c>
    </row>
    <row r="492" spans="2:12" x14ac:dyDescent="0.35">
      <c r="B492" t="s">
        <v>1426</v>
      </c>
      <c r="C492" t="s">
        <v>1427</v>
      </c>
      <c r="D492" t="s">
        <v>108</v>
      </c>
      <c r="E492" t="s">
        <v>176</v>
      </c>
      <c r="F492" t="s">
        <v>798</v>
      </c>
      <c r="G492" t="s">
        <v>1428</v>
      </c>
      <c r="H492" s="15">
        <v>39843</v>
      </c>
      <c r="I492">
        <v>766704</v>
      </c>
      <c r="K492" t="s">
        <v>1800</v>
      </c>
      <c r="L492" t="s">
        <v>1552</v>
      </c>
    </row>
    <row r="493" spans="2:12" x14ac:dyDescent="0.35">
      <c r="B493" t="s">
        <v>1429</v>
      </c>
      <c r="C493" t="s">
        <v>1430</v>
      </c>
      <c r="D493" t="s">
        <v>108</v>
      </c>
      <c r="E493" t="s">
        <v>39</v>
      </c>
      <c r="F493" t="s">
        <v>287</v>
      </c>
      <c r="G493" t="s">
        <v>641</v>
      </c>
      <c r="H493" s="15">
        <v>39995</v>
      </c>
      <c r="I493">
        <v>106040</v>
      </c>
      <c r="K493" t="s">
        <v>1653</v>
      </c>
      <c r="L493" t="s">
        <v>1519</v>
      </c>
    </row>
    <row r="494" spans="2:12" x14ac:dyDescent="0.35">
      <c r="B494" t="s">
        <v>1431</v>
      </c>
      <c r="C494" t="s">
        <v>1432</v>
      </c>
      <c r="D494" t="s">
        <v>108</v>
      </c>
      <c r="E494" t="s">
        <v>39</v>
      </c>
      <c r="F494" t="s">
        <v>193</v>
      </c>
      <c r="G494" t="s">
        <v>1433</v>
      </c>
      <c r="I494">
        <v>1365135</v>
      </c>
      <c r="J494">
        <v>1851</v>
      </c>
      <c r="K494" t="s">
        <v>1801</v>
      </c>
      <c r="L494" t="s">
        <v>1571</v>
      </c>
    </row>
    <row r="495" spans="2:12" x14ac:dyDescent="0.35">
      <c r="B495" t="s">
        <v>1434</v>
      </c>
      <c r="C495" t="s">
        <v>1435</v>
      </c>
      <c r="D495" t="s">
        <v>108</v>
      </c>
      <c r="E495" t="s">
        <v>40</v>
      </c>
      <c r="F495" t="s">
        <v>218</v>
      </c>
      <c r="G495" t="s">
        <v>212</v>
      </c>
      <c r="I495">
        <v>1636023</v>
      </c>
      <c r="K495" t="s">
        <v>1545</v>
      </c>
      <c r="L495" t="s">
        <v>1525</v>
      </c>
    </row>
    <row r="496" spans="2:12" x14ac:dyDescent="0.35">
      <c r="B496" t="s">
        <v>1436</v>
      </c>
      <c r="C496" t="s">
        <v>1437</v>
      </c>
      <c r="D496" t="s">
        <v>108</v>
      </c>
      <c r="E496" t="s">
        <v>176</v>
      </c>
      <c r="F496" t="s">
        <v>235</v>
      </c>
      <c r="G496" t="s">
        <v>1438</v>
      </c>
      <c r="I496">
        <v>106535</v>
      </c>
      <c r="K496" t="s">
        <v>1802</v>
      </c>
      <c r="L496" t="s">
        <v>1535</v>
      </c>
    </row>
    <row r="497" spans="2:12" x14ac:dyDescent="0.35">
      <c r="B497" t="s">
        <v>1439</v>
      </c>
      <c r="C497" t="s">
        <v>1440</v>
      </c>
      <c r="D497" t="s">
        <v>108</v>
      </c>
      <c r="E497" t="s">
        <v>33</v>
      </c>
      <c r="F497" t="s">
        <v>1441</v>
      </c>
      <c r="G497" t="s">
        <v>1442</v>
      </c>
      <c r="I497">
        <v>106640</v>
      </c>
      <c r="J497">
        <v>1911</v>
      </c>
      <c r="K497" t="s">
        <v>1803</v>
      </c>
      <c r="L497" t="s">
        <v>1592</v>
      </c>
    </row>
    <row r="498" spans="2:12" x14ac:dyDescent="0.35">
      <c r="B498" t="s">
        <v>1443</v>
      </c>
      <c r="C498" t="s">
        <v>1444</v>
      </c>
      <c r="D498" t="s">
        <v>108</v>
      </c>
      <c r="E498" t="s">
        <v>35</v>
      </c>
      <c r="F498" t="s">
        <v>924</v>
      </c>
      <c r="G498" t="s">
        <v>1137</v>
      </c>
      <c r="H498" s="15">
        <v>27484</v>
      </c>
      <c r="I498">
        <v>107263</v>
      </c>
      <c r="K498" t="s">
        <v>1688</v>
      </c>
      <c r="L498" t="s">
        <v>1642</v>
      </c>
    </row>
    <row r="499" spans="2:12" x14ac:dyDescent="0.35">
      <c r="B499" t="s">
        <v>1445</v>
      </c>
      <c r="C499" t="s">
        <v>1446</v>
      </c>
      <c r="D499" t="s">
        <v>108</v>
      </c>
      <c r="E499" t="s">
        <v>36</v>
      </c>
      <c r="F499" t="s">
        <v>271</v>
      </c>
      <c r="G499" t="s">
        <v>1447</v>
      </c>
      <c r="H499" s="15">
        <v>42374</v>
      </c>
      <c r="I499">
        <v>1140536</v>
      </c>
      <c r="K499" t="s">
        <v>1567</v>
      </c>
      <c r="L499" t="s">
        <v>1548</v>
      </c>
    </row>
    <row r="500" spans="2:12" x14ac:dyDescent="0.35">
      <c r="B500" t="s">
        <v>1448</v>
      </c>
      <c r="C500" t="s">
        <v>1449</v>
      </c>
      <c r="D500" t="s">
        <v>108</v>
      </c>
      <c r="E500" t="s">
        <v>33</v>
      </c>
      <c r="F500" t="s">
        <v>953</v>
      </c>
      <c r="G500" t="s">
        <v>1031</v>
      </c>
      <c r="H500" s="15">
        <v>39766</v>
      </c>
      <c r="I500">
        <v>1174922</v>
      </c>
      <c r="K500" t="s">
        <v>1737</v>
      </c>
      <c r="L500" t="s">
        <v>1722</v>
      </c>
    </row>
    <row r="501" spans="2:12" x14ac:dyDescent="0.35">
      <c r="B501" t="s">
        <v>1450</v>
      </c>
      <c r="C501" t="s">
        <v>1451</v>
      </c>
      <c r="D501" t="s">
        <v>108</v>
      </c>
      <c r="E501" t="s">
        <v>41</v>
      </c>
      <c r="F501" t="s">
        <v>219</v>
      </c>
      <c r="G501" t="s">
        <v>242</v>
      </c>
      <c r="I501">
        <v>72903</v>
      </c>
      <c r="J501">
        <v>1909</v>
      </c>
      <c r="K501" t="s">
        <v>1557</v>
      </c>
      <c r="L501" t="s">
        <v>1511</v>
      </c>
    </row>
    <row r="502" spans="2:12" x14ac:dyDescent="0.35">
      <c r="B502" t="s">
        <v>1452</v>
      </c>
      <c r="C502" t="s">
        <v>1453</v>
      </c>
      <c r="D502" t="s">
        <v>108</v>
      </c>
      <c r="E502" t="s">
        <v>39</v>
      </c>
      <c r="F502" t="s">
        <v>287</v>
      </c>
      <c r="G502" t="s">
        <v>375</v>
      </c>
      <c r="I502">
        <v>108772</v>
      </c>
      <c r="J502">
        <v>1906</v>
      </c>
      <c r="K502" t="s">
        <v>1590</v>
      </c>
      <c r="L502" t="s">
        <v>1562</v>
      </c>
    </row>
    <row r="503" spans="2:12" x14ac:dyDescent="0.35">
      <c r="B503" t="s">
        <v>1454</v>
      </c>
      <c r="C503" t="s">
        <v>1455</v>
      </c>
      <c r="D503" t="s">
        <v>108</v>
      </c>
      <c r="E503" t="s">
        <v>39</v>
      </c>
      <c r="F503" t="s">
        <v>137</v>
      </c>
      <c r="G503" t="s">
        <v>134</v>
      </c>
      <c r="H503" s="15">
        <v>36472</v>
      </c>
      <c r="I503">
        <v>743988</v>
      </c>
      <c r="K503" t="s">
        <v>1520</v>
      </c>
      <c r="L503" t="s">
        <v>1519</v>
      </c>
    </row>
    <row r="504" spans="2:12" x14ac:dyDescent="0.35">
      <c r="B504" t="s">
        <v>1456</v>
      </c>
      <c r="C504" t="s">
        <v>1457</v>
      </c>
      <c r="D504" t="s">
        <v>108</v>
      </c>
      <c r="E504" t="s">
        <v>38</v>
      </c>
      <c r="F504" t="s">
        <v>555</v>
      </c>
      <c r="G504" t="s">
        <v>1458</v>
      </c>
      <c r="H504" s="15">
        <v>40848</v>
      </c>
      <c r="I504">
        <v>1524472</v>
      </c>
      <c r="K504" t="s">
        <v>1804</v>
      </c>
      <c r="L504" t="s">
        <v>1554</v>
      </c>
    </row>
    <row r="505" spans="2:12" x14ac:dyDescent="0.35">
      <c r="B505" t="s">
        <v>1459</v>
      </c>
      <c r="C505" t="s">
        <v>1460</v>
      </c>
      <c r="D505" t="s">
        <v>108</v>
      </c>
      <c r="E505" t="s">
        <v>33</v>
      </c>
      <c r="F505" t="s">
        <v>471</v>
      </c>
      <c r="G505" t="s">
        <v>393</v>
      </c>
      <c r="H505" s="15">
        <v>35709</v>
      </c>
      <c r="I505">
        <v>1041061</v>
      </c>
      <c r="K505" t="s">
        <v>1596</v>
      </c>
      <c r="L505" t="s">
        <v>1597</v>
      </c>
    </row>
    <row r="506" spans="2:12" x14ac:dyDescent="0.35">
      <c r="B506" t="s">
        <v>1461</v>
      </c>
      <c r="C506" t="s">
        <v>1462</v>
      </c>
      <c r="D506" t="s">
        <v>108</v>
      </c>
      <c r="E506" t="s">
        <v>37</v>
      </c>
      <c r="F506" t="s">
        <v>113</v>
      </c>
      <c r="G506" t="s">
        <v>1463</v>
      </c>
      <c r="H506" s="15">
        <v>37110</v>
      </c>
      <c r="I506">
        <v>1136869</v>
      </c>
      <c r="K506" t="s">
        <v>1805</v>
      </c>
      <c r="L506" t="s">
        <v>1566</v>
      </c>
    </row>
    <row r="507" spans="2:12" x14ac:dyDescent="0.35">
      <c r="B507" t="s">
        <v>1464</v>
      </c>
      <c r="C507" t="s">
        <v>1465</v>
      </c>
      <c r="D507" t="s">
        <v>108</v>
      </c>
      <c r="E507" t="s">
        <v>36</v>
      </c>
      <c r="F507" t="s">
        <v>350</v>
      </c>
      <c r="G507" t="s">
        <v>682</v>
      </c>
      <c r="H507" s="15">
        <v>37064</v>
      </c>
      <c r="I507">
        <v>109380</v>
      </c>
      <c r="K507" t="s">
        <v>1662</v>
      </c>
      <c r="L507" t="s">
        <v>1663</v>
      </c>
    </row>
    <row r="508" spans="2:12" x14ac:dyDescent="0.35">
      <c r="B508" t="s">
        <v>1466</v>
      </c>
      <c r="C508" t="s">
        <v>1467</v>
      </c>
      <c r="D508" t="s">
        <v>108</v>
      </c>
      <c r="E508" t="s">
        <v>37</v>
      </c>
      <c r="F508" t="s">
        <v>117</v>
      </c>
      <c r="G508" t="s">
        <v>1468</v>
      </c>
      <c r="H508" s="15">
        <v>41446</v>
      </c>
      <c r="I508">
        <v>1555280</v>
      </c>
      <c r="K508" t="s">
        <v>1806</v>
      </c>
      <c r="L508" t="s">
        <v>1556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487D-678B-485B-B16F-C2DA14650B01}">
  <dimension ref="B2:D9"/>
  <sheetViews>
    <sheetView workbookViewId="0">
      <selection activeCell="C6" sqref="C6"/>
    </sheetView>
  </sheetViews>
  <sheetFormatPr defaultRowHeight="14.5" x14ac:dyDescent="0.35"/>
  <cols>
    <col min="1" max="1" width="3.1796875" customWidth="1"/>
    <col min="2" max="2" width="14.7265625" bestFit="1" customWidth="1"/>
  </cols>
  <sheetData>
    <row r="2" spans="2:4" x14ac:dyDescent="0.35">
      <c r="B2" s="18" t="s">
        <v>1478</v>
      </c>
      <c r="C2" s="18" t="s">
        <v>1483</v>
      </c>
      <c r="D2" s="18" t="s">
        <v>1482</v>
      </c>
    </row>
    <row r="3" spans="2:4" x14ac:dyDescent="0.35">
      <c r="B3" s="15" t="s">
        <v>1480</v>
      </c>
      <c r="C3">
        <v>60</v>
      </c>
      <c r="D3">
        <v>0.4</v>
      </c>
    </row>
    <row r="4" spans="2:4" x14ac:dyDescent="0.35">
      <c r="B4" t="s">
        <v>1481</v>
      </c>
      <c r="C4">
        <v>100</v>
      </c>
      <c r="D4">
        <v>0.1</v>
      </c>
    </row>
    <row r="5" spans="2:4" x14ac:dyDescent="0.35">
      <c r="B5" t="s">
        <v>1484</v>
      </c>
      <c r="C5">
        <v>92</v>
      </c>
      <c r="D5">
        <v>0.25</v>
      </c>
    </row>
    <row r="6" spans="2:4" x14ac:dyDescent="0.35">
      <c r="B6" t="s">
        <v>1485</v>
      </c>
      <c r="C6">
        <v>91.999999999999986</v>
      </c>
      <c r="D6">
        <v>0.25</v>
      </c>
    </row>
    <row r="9" spans="2:4" x14ac:dyDescent="0.35">
      <c r="B9" t="s">
        <v>1479</v>
      </c>
      <c r="C9">
        <f>SUMPRODUCT(C3:C6,D3:D6)</f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Pivot_table</vt:lpstr>
      <vt:lpstr>Conditional_Formatting</vt:lpstr>
      <vt:lpstr>Charts</vt:lpstr>
      <vt:lpstr>Concatenate_INDIRECT</vt:lpstr>
      <vt:lpstr>TEXT_functions</vt:lpstr>
      <vt:lpstr>Text_to_columns</vt:lpstr>
      <vt:lpstr>Goal_Seek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2019-11-11T14:18:00Z</dcterms:created>
  <dcterms:modified xsi:type="dcterms:W3CDTF">2019-11-13T01:41:44Z</dcterms:modified>
</cp:coreProperties>
</file>