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moor\Dropbox\LMU_teaching\FNCE_3415\Fall_22\SILK_Valuation\Research\"/>
    </mc:Choice>
  </mc:AlternateContent>
  <xr:revisionPtr revIDLastSave="0" documentId="8_{33F42792-8773-4662-9934-0EA9F3D7D3AB}" xr6:coauthVersionLast="47" xr6:coauthVersionMax="47" xr10:uidLastSave="{00000000-0000-0000-0000-000000000000}"/>
  <bookViews>
    <workbookView xWindow="-57720" yWindow="-120" windowWidth="29040" windowHeight="15840" xr2:uid="{238C0200-0F5B-4882-9EB7-4467D3656DE6}"/>
  </bookViews>
  <sheets>
    <sheet name="SILK_Cases" sheetId="2" r:id="rId1"/>
  </sheets>
  <externalReferences>
    <externalReference r:id="rId2"/>
  </externalReferences>
  <definedNames>
    <definedName name="CIQWBGuid" hidden="1">"d0998759-8ba7-4210-8fa6-7a4a90d99731"</definedName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43011.9007060185</definedName>
    <definedName name="IQ_QTD" hidden="1">750000</definedName>
    <definedName name="IQ_TODAY" hidden="1">0</definedName>
    <definedName name="IQ_YTDMONTH" hidden="1">130000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2" l="1"/>
  <c r="G21" i="2"/>
  <c r="F21" i="2"/>
  <c r="E21" i="2"/>
  <c r="F20" i="2"/>
  <c r="E20" i="2"/>
  <c r="D20" i="2"/>
  <c r="F19" i="2"/>
  <c r="G18" i="2"/>
  <c r="F18" i="2"/>
  <c r="E18" i="2"/>
  <c r="D18" i="2"/>
  <c r="G17" i="2"/>
  <c r="F17" i="2"/>
  <c r="E17" i="2"/>
  <c r="D17" i="2"/>
  <c r="G16" i="2"/>
  <c r="F16" i="2"/>
  <c r="E16" i="2"/>
  <c r="D16" i="2"/>
  <c r="G14" i="2"/>
  <c r="D14" i="2"/>
  <c r="C14" i="2"/>
  <c r="D13" i="2"/>
  <c r="C13" i="2"/>
  <c r="G12" i="2"/>
  <c r="F12" i="2"/>
  <c r="F14" i="2" s="1"/>
  <c r="E12" i="2"/>
  <c r="E14" i="2" s="1"/>
  <c r="D12" i="2"/>
  <c r="C12" i="2"/>
  <c r="F11" i="2"/>
  <c r="E11" i="2"/>
  <c r="D11" i="2"/>
  <c r="G9" i="2"/>
  <c r="G11" i="2" s="1"/>
  <c r="G8" i="2"/>
  <c r="G19" i="2" s="1"/>
  <c r="F8" i="2"/>
  <c r="E8" i="2"/>
  <c r="E19" i="2" s="1"/>
  <c r="D8" i="2"/>
  <c r="G7" i="2"/>
  <c r="F7" i="2"/>
  <c r="E7" i="2"/>
  <c r="D7" i="2"/>
  <c r="C7" i="2"/>
  <c r="H6" i="2"/>
  <c r="H12" i="2" s="1"/>
  <c r="H14" i="2" s="1"/>
  <c r="H5" i="2"/>
  <c r="G5" i="2"/>
  <c r="F5" i="2"/>
  <c r="E5" i="2"/>
  <c r="D5" i="2"/>
  <c r="I4" i="2"/>
  <c r="J4" i="2" s="1"/>
  <c r="H4" i="2"/>
  <c r="D3" i="2"/>
  <c r="E3" i="2" s="1"/>
  <c r="F3" i="2" s="1"/>
  <c r="G3" i="2" s="1"/>
  <c r="H3" i="2" s="1"/>
  <c r="I3" i="2" s="1"/>
  <c r="J3" i="2" s="1"/>
  <c r="K3" i="2" s="1"/>
  <c r="L3" i="2" s="1"/>
  <c r="M3" i="2" s="1"/>
  <c r="N3" i="2" s="1"/>
  <c r="O3" i="2" s="1"/>
  <c r="P3" i="2" s="1"/>
  <c r="K4" i="2" l="1"/>
  <c r="J5" i="2"/>
  <c r="I6" i="2"/>
  <c r="I5" i="2"/>
  <c r="E13" i="2"/>
  <c r="F13" i="2"/>
  <c r="H8" i="2"/>
  <c r="H19" i="2" s="1"/>
  <c r="H7" i="2"/>
  <c r="H18" i="2" s="1"/>
  <c r="L4" i="2" l="1"/>
  <c r="K5" i="2"/>
  <c r="I8" i="2"/>
  <c r="I19" i="2" s="1"/>
  <c r="J6" i="2"/>
  <c r="I12" i="2"/>
  <c r="I14" i="2" s="1"/>
  <c r="I7" i="2"/>
  <c r="I18" i="2" s="1"/>
  <c r="L5" i="2" l="1"/>
  <c r="M4" i="2"/>
  <c r="J8" i="2"/>
  <c r="J19" i="2" s="1"/>
  <c r="J12" i="2"/>
  <c r="J14" i="2" s="1"/>
  <c r="J7" i="2"/>
  <c r="J18" i="2" s="1"/>
  <c r="K6" i="2"/>
  <c r="K7" i="2" l="1"/>
  <c r="K18" i="2" s="1"/>
  <c r="K8" i="2"/>
  <c r="K19" i="2" s="1"/>
  <c r="L6" i="2"/>
  <c r="K12" i="2"/>
  <c r="K14" i="2" s="1"/>
  <c r="M5" i="2"/>
  <c r="N4" i="2"/>
  <c r="N5" i="2" l="1"/>
  <c r="O4" i="2"/>
  <c r="L8" i="2"/>
  <c r="L19" i="2" s="1"/>
  <c r="M6" i="2"/>
  <c r="L12" i="2"/>
  <c r="L14" i="2" s="1"/>
  <c r="L7" i="2"/>
  <c r="L18" i="2" s="1"/>
  <c r="M12" i="2" l="1"/>
  <c r="M14" i="2" s="1"/>
  <c r="M7" i="2"/>
  <c r="M18" i="2" s="1"/>
  <c r="N6" i="2"/>
  <c r="M8" i="2"/>
  <c r="M19" i="2" s="1"/>
  <c r="O5" i="2"/>
  <c r="P4" i="2"/>
  <c r="P5" i="2" s="1"/>
  <c r="N8" i="2" l="1"/>
  <c r="N19" i="2" s="1"/>
  <c r="O6" i="2"/>
  <c r="N12" i="2"/>
  <c r="N14" i="2" s="1"/>
  <c r="N7" i="2"/>
  <c r="N18" i="2" s="1"/>
  <c r="P6" i="2" l="1"/>
  <c r="O12" i="2"/>
  <c r="O14" i="2" s="1"/>
  <c r="O7" i="2"/>
  <c r="O18" i="2" s="1"/>
  <c r="O8" i="2"/>
  <c r="O19" i="2" s="1"/>
  <c r="C27" i="2" l="1"/>
  <c r="P12" i="2"/>
  <c r="P14" i="2" s="1"/>
  <c r="P7" i="2"/>
  <c r="P18" i="2" s="1"/>
  <c r="P8" i="2"/>
  <c r="P19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 Moore</author>
  </authors>
  <commentList>
    <comment ref="G4" authorId="0" shapeId="0" xr:uid="{CB1F2247-7B8A-42B7-B3CD-562929FB5A8C}">
      <text>
        <r>
          <rPr>
            <b/>
            <sz val="9"/>
            <color indexed="81"/>
            <rFont val="Tahoma"/>
            <family val="2"/>
          </rPr>
          <t>David Moore:</t>
        </r>
        <r>
          <rPr>
            <sz val="9"/>
            <color indexed="81"/>
            <rFont val="Tahoma"/>
            <family val="2"/>
          </rPr>
          <t xml:space="preserve">
From 2022 Q2 Earnings Call</t>
        </r>
      </text>
    </comment>
    <comment ref="G6" authorId="0" shapeId="0" xr:uid="{976F25D0-7C62-4275-940B-0B7BD81A9503}">
      <text>
        <r>
          <rPr>
            <b/>
            <sz val="9"/>
            <color indexed="81"/>
            <rFont val="Tahoma"/>
            <family val="2"/>
          </rPr>
          <t>David Moore:</t>
        </r>
        <r>
          <rPr>
            <sz val="9"/>
            <color indexed="81"/>
            <rFont val="Tahoma"/>
            <family val="2"/>
          </rPr>
          <t xml:space="preserve">
From 2022 Q2 Earnings Call</t>
        </r>
      </text>
    </comment>
    <comment ref="G10" authorId="0" shapeId="0" xr:uid="{B75786E4-E83F-4DBA-AA69-6DD6E74BD8A1}">
      <text>
        <r>
          <rPr>
            <b/>
            <sz val="9"/>
            <color indexed="81"/>
            <rFont val="Tahoma"/>
            <family val="2"/>
          </rPr>
          <t>David Moore:</t>
        </r>
        <r>
          <rPr>
            <sz val="9"/>
            <color indexed="81"/>
            <rFont val="Tahoma"/>
            <family val="2"/>
          </rPr>
          <t xml:space="preserve">
From 2022 Q2 Earnings Call</t>
        </r>
      </text>
    </comment>
    <comment ref="G20" authorId="0" shapeId="0" xr:uid="{EA014F2F-D610-4A7C-93EF-B04AD824577A}">
      <text>
        <r>
          <rPr>
            <b/>
            <sz val="9"/>
            <color indexed="81"/>
            <rFont val="Tahoma"/>
            <family val="2"/>
          </rPr>
          <t>David Moore:</t>
        </r>
        <r>
          <rPr>
            <sz val="9"/>
            <color indexed="81"/>
            <rFont val="Tahoma"/>
            <family val="2"/>
          </rPr>
          <t xml:space="preserve">
Estimate based on historical growth and sales territory growth (70 to 75 from 58)</t>
        </r>
      </text>
    </comment>
    <comment ref="C24" authorId="0" shapeId="0" xr:uid="{620E07DD-3BC5-48E1-A5E4-0DCE92A82FAF}">
      <text>
        <r>
          <rPr>
            <b/>
            <sz val="9"/>
            <color indexed="81"/>
            <rFont val="Tahoma"/>
            <family val="2"/>
          </rPr>
          <t>David Moore:</t>
        </r>
        <r>
          <rPr>
            <sz val="9"/>
            <color indexed="81"/>
            <rFont val="Tahoma"/>
            <family val="2"/>
          </rPr>
          <t xml:space="preserve">
David Moore:
https://www.abms.org/wp-content/uploads/2022/01/ABMS-Board-Certification-Report-2020-2021.pdf
</t>
        </r>
      </text>
    </comment>
    <comment ref="C26" authorId="0" shapeId="0" xr:uid="{E94C55C2-BF6A-4E28-B501-764CD42258F8}">
      <text>
        <r>
          <rPr>
            <b/>
            <sz val="9"/>
            <color indexed="81"/>
            <rFont val="Tahoma"/>
            <family val="2"/>
          </rPr>
          <t>David Moore:</t>
        </r>
        <r>
          <rPr>
            <sz val="9"/>
            <color indexed="81"/>
            <rFont val="Tahoma"/>
            <family val="2"/>
          </rPr>
          <t xml:space="preserve">
SILK Q2 earnings call
 </t>
        </r>
      </text>
    </comment>
    <comment ref="C28" authorId="0" shapeId="0" xr:uid="{0A352FB3-BD67-4B73-B5E6-59937BDEEDA4}">
      <text>
        <r>
          <rPr>
            <b/>
            <sz val="9"/>
            <color indexed="81"/>
            <rFont val="Tahoma"/>
            <family val="2"/>
          </rPr>
          <t>David Moore:</t>
        </r>
        <r>
          <rPr>
            <sz val="9"/>
            <color indexed="81"/>
            <rFont val="Tahoma"/>
            <family val="2"/>
          </rPr>
          <t xml:space="preserve">
https://www.abms.org/wp-content/uploads/2022/01/ABMS-Board-Certification-Report-2020-2021.pdf</t>
        </r>
      </text>
    </comment>
  </commentList>
</comments>
</file>

<file path=xl/sharedStrings.xml><?xml version="1.0" encoding="utf-8"?>
<sst xmlns="http://schemas.openxmlformats.org/spreadsheetml/2006/main" count="25" uniqueCount="25">
  <si>
    <t>Physicians Trained</t>
  </si>
  <si>
    <t>New Physicians</t>
  </si>
  <si>
    <t>Procedures</t>
  </si>
  <si>
    <t>Procedures/Physician</t>
  </si>
  <si>
    <t>Procedures/Physician(excl. new)</t>
  </si>
  <si>
    <t>Hospitals</t>
  </si>
  <si>
    <t>Sales Territories</t>
  </si>
  <si>
    <t>Hospitals/Territory</t>
  </si>
  <si>
    <t>Revenue</t>
  </si>
  <si>
    <t>Revenue/procedure</t>
  </si>
  <si>
    <t>Revenue/Physician</t>
  </si>
  <si>
    <t>Physician Growth</t>
  </si>
  <si>
    <t>Procedure growth</t>
  </si>
  <si>
    <t xml:space="preserve">Change in Usage </t>
  </si>
  <si>
    <t>Change in Usage (exclude new)</t>
  </si>
  <si>
    <t xml:space="preserve">Change in hospitals </t>
  </si>
  <si>
    <t>Change in Sales Territories</t>
  </si>
  <si>
    <t>Other Stats</t>
  </si>
  <si>
    <t xml:space="preserve">Board certified in 2021 (by State) </t>
  </si>
  <si>
    <t>% of market trained in 2021</t>
  </si>
  <si>
    <t>Total addressable Market (Procedure)</t>
  </si>
  <si>
    <t>2031 % of market</t>
  </si>
  <si>
    <t>New surgeons per year (approx)</t>
  </si>
  <si>
    <t>Notes</t>
  </si>
  <si>
    <t xml:space="preserve">1) At some point will need to train at replacement level as older physicians retire. Therefore total physicians trained will be overstated.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</si>
</sst>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0.0%_);\(0.0%\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theme="4"/>
      <name val="Times New Roman"/>
      <family val="1"/>
    </font>
    <font>
      <sz val="11"/>
      <color theme="4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Fill="0"/>
  </cellStyleXfs>
  <cellXfs count="18">
    <xf numFmtId="0" fontId="0" fillId="0" borderId="0" xfId="0"/>
    <xf numFmtId="0" fontId="2" fillId="0" borderId="1" xfId="1" applyFont="1" applyBorder="1"/>
    <xf numFmtId="0" fontId="3" fillId="0" borderId="1" xfId="1" applyFont="1" applyBorder="1"/>
    <xf numFmtId="0" fontId="4" fillId="0" borderId="1" xfId="1" applyFont="1" applyBorder="1"/>
    <xf numFmtId="0" fontId="4" fillId="0" borderId="2" xfId="1" applyFont="1" applyBorder="1"/>
    <xf numFmtId="0" fontId="1" fillId="0" borderId="0" xfId="1"/>
    <xf numFmtId="0" fontId="2" fillId="0" borderId="0" xfId="1" applyFont="1"/>
    <xf numFmtId="37" fontId="2" fillId="0" borderId="0" xfId="1" applyNumberFormat="1" applyFont="1"/>
    <xf numFmtId="37" fontId="2" fillId="0" borderId="3" xfId="1" applyNumberFormat="1" applyFont="1" applyBorder="1"/>
    <xf numFmtId="37" fontId="5" fillId="0" borderId="0" xfId="1" applyNumberFormat="1" applyFont="1" applyFill="1"/>
    <xf numFmtId="39" fontId="2" fillId="0" borderId="0" xfId="1" applyNumberFormat="1" applyFont="1"/>
    <xf numFmtId="39" fontId="2" fillId="0" borderId="3" xfId="1" applyNumberFormat="1" applyFont="1" applyBorder="1"/>
    <xf numFmtId="37" fontId="5" fillId="0" borderId="0" xfId="1" applyNumberFormat="1" applyFont="1"/>
    <xf numFmtId="39" fontId="5" fillId="0" borderId="0" xfId="1" applyNumberFormat="1" applyFont="1"/>
    <xf numFmtId="164" fontId="2" fillId="0" borderId="0" xfId="1" applyNumberFormat="1" applyFont="1"/>
    <xf numFmtId="164" fontId="5" fillId="0" borderId="0" xfId="1" applyNumberFormat="1" applyFont="1"/>
    <xf numFmtId="0" fontId="5" fillId="0" borderId="0" xfId="1" applyFont="1"/>
    <xf numFmtId="0" fontId="3" fillId="0" borderId="0" xfId="1" applyFont="1"/>
  </cellXfs>
  <cellStyles count="2">
    <cellStyle name="Normal" xfId="0" builtinId="0"/>
    <cellStyle name="Normal 3" xfId="1" xr:uid="{5F36E96A-D732-4C81-8AD5-3AAD0FE523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oor/Dropbox/LMU_teaching/FNCE_3415/Fall_22/SILK_Valuation/SILK_DCF_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LK_DCF"/>
      <sheetName val="SILK_Cases"/>
      <sheetName val="SILK_IS"/>
      <sheetName val="SILK_BS"/>
      <sheetName val="SILK_CFS"/>
    </sheetNames>
    <sheetDataSet>
      <sheetData sheetId="0">
        <row r="9">
          <cell r="G9">
            <v>34557</v>
          </cell>
          <cell r="H9">
            <v>63354</v>
          </cell>
          <cell r="I9">
            <v>75227</v>
          </cell>
          <cell r="J9">
            <v>101475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1A26F-5405-4C6D-A62E-C3C3653CE644}">
  <dimension ref="B3:P31"/>
  <sheetViews>
    <sheetView tabSelected="1" topLeftCell="A3" zoomScale="115" zoomScaleNormal="115" workbookViewId="0">
      <selection activeCell="G10" sqref="G10"/>
    </sheetView>
  </sheetViews>
  <sheetFormatPr defaultRowHeight="13.2" x14ac:dyDescent="0.25"/>
  <cols>
    <col min="1" max="1" width="3.33203125" style="5" customWidth="1"/>
    <col min="2" max="2" width="29.44140625" style="5" bestFit="1" customWidth="1"/>
    <col min="3" max="16384" width="8.88671875" style="5"/>
  </cols>
  <sheetData>
    <row r="3" spans="2:16" ht="13.8" x14ac:dyDescent="0.25">
      <c r="B3" s="1"/>
      <c r="C3" s="2">
        <v>2018</v>
      </c>
      <c r="D3" s="3">
        <f t="shared" ref="D3:M3" si="0">C3+1</f>
        <v>2019</v>
      </c>
      <c r="E3" s="3">
        <f t="shared" si="0"/>
        <v>2020</v>
      </c>
      <c r="F3" s="4">
        <f t="shared" si="0"/>
        <v>2021</v>
      </c>
      <c r="G3" s="3">
        <f>F3+1</f>
        <v>2022</v>
      </c>
      <c r="H3" s="3">
        <f>G3+1</f>
        <v>2023</v>
      </c>
      <c r="I3" s="3">
        <f>H3+1</f>
        <v>2024</v>
      </c>
      <c r="J3" s="3">
        <f>I3+1</f>
        <v>2025</v>
      </c>
      <c r="K3" s="3">
        <f>J3+1</f>
        <v>2026</v>
      </c>
      <c r="L3" s="3">
        <f>K3+1</f>
        <v>2027</v>
      </c>
      <c r="M3" s="3">
        <f>L3+1</f>
        <v>2028</v>
      </c>
      <c r="N3" s="3">
        <f t="shared" ref="N3:P3" si="1">M3+1</f>
        <v>2029</v>
      </c>
      <c r="O3" s="3">
        <f t="shared" si="1"/>
        <v>2030</v>
      </c>
      <c r="P3" s="3">
        <f t="shared" si="1"/>
        <v>2031</v>
      </c>
    </row>
    <row r="4" spans="2:16" ht="13.8" x14ac:dyDescent="0.25">
      <c r="B4" s="6" t="s">
        <v>0</v>
      </c>
      <c r="C4" s="7">
        <v>775</v>
      </c>
      <c r="D4" s="7">
        <v>1440</v>
      </c>
      <c r="E4" s="7">
        <v>1800</v>
      </c>
      <c r="F4" s="8">
        <v>2100</v>
      </c>
      <c r="G4" s="9">
        <v>2350</v>
      </c>
      <c r="H4" s="7">
        <f>G4*(1+H16)</f>
        <v>2585</v>
      </c>
      <c r="I4" s="7">
        <f>H4*(1+I16)</f>
        <v>2843.5000000000005</v>
      </c>
      <c r="J4" s="7">
        <f>I4*(1+J16)</f>
        <v>3070.9800000000005</v>
      </c>
      <c r="K4" s="7">
        <f>J4*(1+K16)</f>
        <v>3316.6584000000007</v>
      </c>
      <c r="L4" s="7">
        <f>K4*(1+L16)</f>
        <v>3581.9910720000012</v>
      </c>
      <c r="M4" s="7">
        <f>L4*(1+M16)</f>
        <v>3725.2707148800014</v>
      </c>
      <c r="N4" s="7">
        <f t="shared" ref="N4:P4" si="2">M4*(1+N16)</f>
        <v>3874.2815434752015</v>
      </c>
      <c r="O4" s="7">
        <f t="shared" si="2"/>
        <v>4029.2528052142097</v>
      </c>
      <c r="P4" s="7">
        <f t="shared" si="2"/>
        <v>4190.4229174227785</v>
      </c>
    </row>
    <row r="5" spans="2:16" ht="13.8" x14ac:dyDescent="0.25">
      <c r="B5" s="6" t="s">
        <v>1</v>
      </c>
      <c r="C5" s="7"/>
      <c r="D5" s="7">
        <f>D4-C4</f>
        <v>665</v>
      </c>
      <c r="E5" s="7">
        <f t="shared" ref="E5:P5" si="3">E4-D4</f>
        <v>360</v>
      </c>
      <c r="F5" s="8">
        <f t="shared" si="3"/>
        <v>300</v>
      </c>
      <c r="G5" s="7">
        <f t="shared" si="3"/>
        <v>250</v>
      </c>
      <c r="H5" s="7">
        <f t="shared" si="3"/>
        <v>235</v>
      </c>
      <c r="I5" s="7">
        <f t="shared" si="3"/>
        <v>258.50000000000045</v>
      </c>
      <c r="J5" s="7">
        <f t="shared" si="3"/>
        <v>227.48000000000002</v>
      </c>
      <c r="K5" s="7">
        <f t="shared" si="3"/>
        <v>245.67840000000024</v>
      </c>
      <c r="L5" s="7">
        <f t="shared" si="3"/>
        <v>265.33267200000046</v>
      </c>
      <c r="M5" s="7">
        <f t="shared" si="3"/>
        <v>143.27964288000021</v>
      </c>
      <c r="N5" s="7">
        <f t="shared" si="3"/>
        <v>149.01082859520011</v>
      </c>
      <c r="O5" s="7">
        <f t="shared" si="3"/>
        <v>154.97126173900824</v>
      </c>
      <c r="P5" s="7">
        <f t="shared" si="3"/>
        <v>161.17011220856875</v>
      </c>
    </row>
    <row r="6" spans="2:16" ht="13.8" x14ac:dyDescent="0.25">
      <c r="B6" s="6" t="s">
        <v>2</v>
      </c>
      <c r="C6" s="7">
        <v>4600</v>
      </c>
      <c r="D6" s="7">
        <v>8400</v>
      </c>
      <c r="E6" s="7">
        <v>10000</v>
      </c>
      <c r="F6" s="8">
        <v>13900</v>
      </c>
      <c r="G6" s="9">
        <v>17500</v>
      </c>
      <c r="H6" s="7">
        <f>G6*(1+H17)</f>
        <v>21875</v>
      </c>
      <c r="I6" s="7">
        <f t="shared" ref="I6:P6" si="4">H6*(1+I17)</f>
        <v>27343.75</v>
      </c>
      <c r="J6" s="7">
        <f t="shared" si="4"/>
        <v>34179.6875</v>
      </c>
      <c r="K6" s="7">
        <f t="shared" si="4"/>
        <v>41015.625</v>
      </c>
      <c r="L6" s="7">
        <f t="shared" si="4"/>
        <v>47167.968749999993</v>
      </c>
      <c r="M6" s="7">
        <f t="shared" si="4"/>
        <v>51884.765624999993</v>
      </c>
      <c r="N6" s="7">
        <f t="shared" si="4"/>
        <v>57073.2421875</v>
      </c>
      <c r="O6" s="7">
        <f t="shared" si="4"/>
        <v>61639.101562500007</v>
      </c>
      <c r="P6" s="7">
        <f t="shared" si="4"/>
        <v>66570.229687500017</v>
      </c>
    </row>
    <row r="7" spans="2:16" ht="13.8" x14ac:dyDescent="0.25">
      <c r="B7" s="6" t="s">
        <v>3</v>
      </c>
      <c r="C7" s="10">
        <f t="shared" ref="C7:F7" si="5">C6/C4</f>
        <v>5.935483870967742</v>
      </c>
      <c r="D7" s="10">
        <f t="shared" si="5"/>
        <v>5.833333333333333</v>
      </c>
      <c r="E7" s="10">
        <f t="shared" si="5"/>
        <v>5.5555555555555554</v>
      </c>
      <c r="F7" s="11">
        <f t="shared" si="5"/>
        <v>6.6190476190476186</v>
      </c>
      <c r="G7" s="10">
        <f>G6/G4</f>
        <v>7.4468085106382977</v>
      </c>
      <c r="H7" s="10">
        <f>H6/H4</f>
        <v>8.4622823984526114</v>
      </c>
      <c r="I7" s="10">
        <f>I6/I4</f>
        <v>9.616229998241602</v>
      </c>
      <c r="J7" s="10">
        <f>J6/J4</f>
        <v>11.129895831298152</v>
      </c>
      <c r="K7" s="10">
        <f>K6/K4</f>
        <v>12.366550923664612</v>
      </c>
      <c r="L7" s="10">
        <f>L6/L4</f>
        <v>13.168086631679907</v>
      </c>
      <c r="M7" s="10">
        <f>M6/M4</f>
        <v>13.927783937353746</v>
      </c>
      <c r="N7" s="10">
        <f>N6/N4</f>
        <v>14.731309933739542</v>
      </c>
      <c r="O7" s="10">
        <f t="shared" ref="O7:P7" si="6">O6/O4</f>
        <v>15.29789877734491</v>
      </c>
      <c r="P7" s="10">
        <f t="shared" si="6"/>
        <v>15.886279499550485</v>
      </c>
    </row>
    <row r="8" spans="2:16" ht="13.8" x14ac:dyDescent="0.25">
      <c r="B8" s="6" t="s">
        <v>4</v>
      </c>
      <c r="C8" s="10"/>
      <c r="D8" s="10">
        <f t="shared" ref="D8:M8" si="7">D6/C4</f>
        <v>10.838709677419354</v>
      </c>
      <c r="E8" s="10">
        <f t="shared" si="7"/>
        <v>6.9444444444444446</v>
      </c>
      <c r="F8" s="11">
        <f t="shared" si="7"/>
        <v>7.7222222222222223</v>
      </c>
      <c r="G8" s="10">
        <f>G6/F4</f>
        <v>8.3333333333333339</v>
      </c>
      <c r="H8" s="10">
        <f>H6/G4</f>
        <v>9.3085106382978715</v>
      </c>
      <c r="I8" s="10">
        <f>I6/H4</f>
        <v>10.577852998065763</v>
      </c>
      <c r="J8" s="10">
        <f>J6/I4</f>
        <v>12.020287497802002</v>
      </c>
      <c r="K8" s="10">
        <f>K6/J4</f>
        <v>13.35587499755778</v>
      </c>
      <c r="L8" s="10">
        <f>L6/K4</f>
        <v>14.221533562214301</v>
      </c>
      <c r="M8" s="10">
        <f>M6/L4</f>
        <v>14.484895294847897</v>
      </c>
      <c r="N8" s="10">
        <f t="shared" ref="N8:P8" si="8">N6/M4</f>
        <v>15.320562331089123</v>
      </c>
      <c r="O8" s="10">
        <f t="shared" si="8"/>
        <v>15.909814728438707</v>
      </c>
      <c r="P8" s="10">
        <f t="shared" si="8"/>
        <v>16.521730679532507</v>
      </c>
    </row>
    <row r="9" spans="2:16" ht="13.8" x14ac:dyDescent="0.25">
      <c r="B9" s="6" t="s">
        <v>5</v>
      </c>
      <c r="C9" s="7">
        <v>400</v>
      </c>
      <c r="D9" s="7">
        <v>640</v>
      </c>
      <c r="E9" s="7">
        <v>800</v>
      </c>
      <c r="F9" s="8">
        <v>975</v>
      </c>
      <c r="G9" s="6">
        <f>F9*(1+G20)</f>
        <v>1170</v>
      </c>
      <c r="H9" s="7"/>
      <c r="I9" s="7"/>
      <c r="J9" s="7"/>
      <c r="K9" s="7"/>
      <c r="L9" s="7"/>
      <c r="M9" s="7"/>
      <c r="N9" s="7"/>
      <c r="O9" s="7"/>
      <c r="P9" s="7"/>
    </row>
    <row r="10" spans="2:16" ht="13.8" x14ac:dyDescent="0.25">
      <c r="B10" s="6" t="s">
        <v>6</v>
      </c>
      <c r="C10" s="7"/>
      <c r="D10" s="7">
        <v>33</v>
      </c>
      <c r="E10" s="7">
        <v>40</v>
      </c>
      <c r="F10" s="8">
        <v>58</v>
      </c>
      <c r="G10" s="12">
        <v>70</v>
      </c>
      <c r="H10" s="7"/>
      <c r="I10" s="7"/>
      <c r="J10" s="7"/>
      <c r="K10" s="7"/>
      <c r="L10" s="7"/>
      <c r="M10" s="7"/>
      <c r="N10" s="7"/>
      <c r="O10" s="7"/>
      <c r="P10" s="7"/>
    </row>
    <row r="11" spans="2:16" ht="13.8" x14ac:dyDescent="0.25">
      <c r="B11" s="6" t="s">
        <v>7</v>
      </c>
      <c r="C11" s="7"/>
      <c r="D11" s="7">
        <f>D9/D10</f>
        <v>19.393939393939394</v>
      </c>
      <c r="E11" s="7">
        <f t="shared" ref="E11:G11" si="9">E9/E10</f>
        <v>20</v>
      </c>
      <c r="F11" s="8">
        <f t="shared" si="9"/>
        <v>16.810344827586206</v>
      </c>
      <c r="G11" s="7">
        <f t="shared" si="9"/>
        <v>16.714285714285715</v>
      </c>
      <c r="H11" s="7"/>
      <c r="I11" s="7"/>
      <c r="J11" s="7"/>
      <c r="K11" s="7"/>
      <c r="L11" s="7"/>
      <c r="M11" s="7"/>
      <c r="N11" s="7"/>
      <c r="O11" s="7"/>
      <c r="P11" s="7"/>
    </row>
    <row r="12" spans="2:16" ht="13.8" x14ac:dyDescent="0.25">
      <c r="B12" s="6" t="s">
        <v>8</v>
      </c>
      <c r="C12" s="7">
        <f>[1]SILK_DCF!G9</f>
        <v>34557</v>
      </c>
      <c r="D12" s="7">
        <f>[1]SILK_DCF!H9</f>
        <v>63354</v>
      </c>
      <c r="E12" s="7">
        <f>[1]SILK_DCF!I9</f>
        <v>75227</v>
      </c>
      <c r="F12" s="8">
        <f>[1]SILK_DCF!J9</f>
        <v>101475</v>
      </c>
      <c r="G12" s="7">
        <f>G13*G6</f>
        <v>131250</v>
      </c>
      <c r="H12" s="7">
        <f t="shared" ref="H12:P12" si="10">H13*H6</f>
        <v>164062.5</v>
      </c>
      <c r="I12" s="7">
        <f t="shared" si="10"/>
        <v>205078.125</v>
      </c>
      <c r="J12" s="7">
        <f t="shared" si="10"/>
        <v>256347.65625</v>
      </c>
      <c r="K12" s="7">
        <f t="shared" si="10"/>
        <v>307617.1875</v>
      </c>
      <c r="L12" s="7">
        <f t="shared" si="10"/>
        <v>353759.76562499994</v>
      </c>
      <c r="M12" s="7">
        <f t="shared" si="10"/>
        <v>389135.74218749994</v>
      </c>
      <c r="N12" s="7">
        <f t="shared" si="10"/>
        <v>428049.31640625</v>
      </c>
      <c r="O12" s="7">
        <f t="shared" si="10"/>
        <v>462293.26171875006</v>
      </c>
      <c r="P12" s="7">
        <f t="shared" si="10"/>
        <v>499276.72265625012</v>
      </c>
    </row>
    <row r="13" spans="2:16" ht="13.8" x14ac:dyDescent="0.25">
      <c r="B13" s="6" t="s">
        <v>9</v>
      </c>
      <c r="C13" s="10">
        <f>C12/C6</f>
        <v>7.5123913043478261</v>
      </c>
      <c r="D13" s="10">
        <f t="shared" ref="D13:F13" si="11">D12/D6</f>
        <v>7.5421428571428573</v>
      </c>
      <c r="E13" s="10">
        <f t="shared" si="11"/>
        <v>7.5227000000000004</v>
      </c>
      <c r="F13" s="11">
        <f t="shared" si="11"/>
        <v>7.3003597122302155</v>
      </c>
      <c r="G13" s="13">
        <v>7.5</v>
      </c>
      <c r="H13" s="13">
        <v>7.5</v>
      </c>
      <c r="I13" s="13">
        <v>7.5</v>
      </c>
      <c r="J13" s="13">
        <v>7.5</v>
      </c>
      <c r="K13" s="13">
        <v>7.5</v>
      </c>
      <c r="L13" s="13">
        <v>7.5</v>
      </c>
      <c r="M13" s="13">
        <v>7.5</v>
      </c>
      <c r="N13" s="13">
        <v>7.5</v>
      </c>
      <c r="O13" s="13">
        <v>7.5</v>
      </c>
      <c r="P13" s="13">
        <v>7.5</v>
      </c>
    </row>
    <row r="14" spans="2:16" ht="13.8" x14ac:dyDescent="0.25">
      <c r="B14" s="6" t="s">
        <v>10</v>
      </c>
      <c r="C14" s="10">
        <f t="shared" ref="C14:M14" si="12">C12/C4</f>
        <v>44.589677419354835</v>
      </c>
      <c r="D14" s="10">
        <f t="shared" si="12"/>
        <v>43.99583333333333</v>
      </c>
      <c r="E14" s="10">
        <f t="shared" si="12"/>
        <v>41.792777777777779</v>
      </c>
      <c r="F14" s="11">
        <f t="shared" si="12"/>
        <v>48.321428571428569</v>
      </c>
      <c r="G14" s="10">
        <f>G12/G4</f>
        <v>55.851063829787236</v>
      </c>
      <c r="H14" s="10">
        <f>H12/H4</f>
        <v>63.467117988394584</v>
      </c>
      <c r="I14" s="10">
        <f>I12/I4</f>
        <v>72.121724986812012</v>
      </c>
      <c r="J14" s="10">
        <f>J12/J4</f>
        <v>83.474218734736127</v>
      </c>
      <c r="K14" s="10">
        <f>K12/K4</f>
        <v>92.749131927484584</v>
      </c>
      <c r="L14" s="10">
        <f>L12/L4</f>
        <v>98.760649737599294</v>
      </c>
      <c r="M14" s="10">
        <f>M12/M4</f>
        <v>104.4583795301531</v>
      </c>
      <c r="N14" s="10">
        <f t="shared" ref="N14:O14" si="13">N12/N4</f>
        <v>110.48482450304657</v>
      </c>
      <c r="O14" s="10">
        <f t="shared" si="13"/>
        <v>114.73424083008682</v>
      </c>
      <c r="P14" s="10">
        <f>P12/P4</f>
        <v>119.14709624662864</v>
      </c>
    </row>
    <row r="15" spans="2:16" ht="13.8" x14ac:dyDescent="0.25">
      <c r="B15" s="6"/>
      <c r="C15" s="6"/>
      <c r="D15" s="6"/>
      <c r="E15" s="6"/>
      <c r="F15" s="6"/>
      <c r="G15" s="6"/>
    </row>
    <row r="16" spans="2:16" ht="13.8" x14ac:dyDescent="0.25">
      <c r="B16" s="6" t="s">
        <v>11</v>
      </c>
      <c r="C16" s="6"/>
      <c r="D16" s="14">
        <f>D4/C4-1</f>
        <v>0.85806451612903234</v>
      </c>
      <c r="E16" s="14">
        <f>E4/D4-1</f>
        <v>0.25</v>
      </c>
      <c r="F16" s="14">
        <f>F4/E4-1</f>
        <v>0.16666666666666674</v>
      </c>
      <c r="G16" s="14">
        <f>G4/F4-1</f>
        <v>0.11904761904761907</v>
      </c>
      <c r="H16" s="15">
        <v>0.1</v>
      </c>
      <c r="I16" s="15">
        <v>0.1</v>
      </c>
      <c r="J16" s="15">
        <v>0.08</v>
      </c>
      <c r="K16" s="15">
        <v>0.08</v>
      </c>
      <c r="L16" s="15">
        <v>0.08</v>
      </c>
      <c r="M16" s="15">
        <v>0.04</v>
      </c>
      <c r="N16" s="15">
        <v>0.04</v>
      </c>
      <c r="O16" s="15">
        <v>0.04</v>
      </c>
      <c r="P16" s="15">
        <v>0.04</v>
      </c>
    </row>
    <row r="17" spans="2:16" ht="13.8" x14ac:dyDescent="0.25">
      <c r="B17" s="6" t="s">
        <v>12</v>
      </c>
      <c r="C17" s="6"/>
      <c r="D17" s="14">
        <f>D6/C6-1</f>
        <v>0.82608695652173902</v>
      </c>
      <c r="E17" s="14">
        <f t="shared" ref="E17:O21" si="14">E6/D6-1</f>
        <v>0.19047619047619047</v>
      </c>
      <c r="F17" s="14">
        <f t="shared" si="14"/>
        <v>0.3899999999999999</v>
      </c>
      <c r="G17" s="14">
        <f t="shared" si="14"/>
        <v>0.25899280575539563</v>
      </c>
      <c r="H17" s="15">
        <v>0.25</v>
      </c>
      <c r="I17" s="15">
        <v>0.25</v>
      </c>
      <c r="J17" s="15">
        <v>0.25</v>
      </c>
      <c r="K17" s="15">
        <v>0.2</v>
      </c>
      <c r="L17" s="15">
        <v>0.15</v>
      </c>
      <c r="M17" s="15">
        <v>0.1</v>
      </c>
      <c r="N17" s="15">
        <v>0.1</v>
      </c>
      <c r="O17" s="15">
        <v>0.08</v>
      </c>
      <c r="P17" s="15">
        <v>0.08</v>
      </c>
    </row>
    <row r="18" spans="2:16" ht="13.8" x14ac:dyDescent="0.25">
      <c r="B18" s="6" t="s">
        <v>13</v>
      </c>
      <c r="C18" s="6"/>
      <c r="D18" s="14">
        <f>D7/C7-1</f>
        <v>-1.7210144927536253E-2</v>
      </c>
      <c r="E18" s="14">
        <f t="shared" si="14"/>
        <v>-4.7619047619047561E-2</v>
      </c>
      <c r="F18" s="14">
        <f t="shared" si="14"/>
        <v>0.1914285714285715</v>
      </c>
      <c r="G18" s="14">
        <f t="shared" si="14"/>
        <v>0.12505740088780049</v>
      </c>
      <c r="H18" s="14">
        <f t="shared" si="14"/>
        <v>0.13636363636363646</v>
      </c>
      <c r="I18" s="14">
        <f t="shared" si="14"/>
        <v>0.13636363636363624</v>
      </c>
      <c r="J18" s="14">
        <f t="shared" si="14"/>
        <v>0.15740740740740744</v>
      </c>
      <c r="K18" s="14">
        <f t="shared" si="14"/>
        <v>0.11111111111111094</v>
      </c>
      <c r="L18" s="14">
        <f t="shared" si="14"/>
        <v>6.4814814814814659E-2</v>
      </c>
      <c r="M18" s="14">
        <f t="shared" si="14"/>
        <v>5.7692307692307487E-2</v>
      </c>
      <c r="N18" s="14">
        <f>N7/M7-1</f>
        <v>5.7692307692307931E-2</v>
      </c>
      <c r="O18" s="14">
        <f t="shared" ref="O18:P19" si="15">O7/N7-1</f>
        <v>3.8461538461538547E-2</v>
      </c>
      <c r="P18" s="14">
        <f t="shared" si="15"/>
        <v>3.8461538461538547E-2</v>
      </c>
    </row>
    <row r="19" spans="2:16" ht="13.8" x14ac:dyDescent="0.25">
      <c r="B19" s="6" t="s">
        <v>14</v>
      </c>
      <c r="C19" s="6"/>
      <c r="D19" s="14"/>
      <c r="E19" s="14">
        <f t="shared" si="14"/>
        <v>-0.35929232804232802</v>
      </c>
      <c r="F19" s="14">
        <f t="shared" si="14"/>
        <v>0.11199999999999988</v>
      </c>
      <c r="G19" s="14">
        <f t="shared" si="14"/>
        <v>7.9136690647481966E-2</v>
      </c>
      <c r="H19" s="14">
        <f t="shared" si="14"/>
        <v>0.11702127659574457</v>
      </c>
      <c r="I19" s="14">
        <f t="shared" si="14"/>
        <v>0.13636363636363646</v>
      </c>
      <c r="J19" s="14">
        <f t="shared" si="14"/>
        <v>0.13636363636363624</v>
      </c>
      <c r="K19" s="14">
        <f t="shared" si="14"/>
        <v>0.11111111111111116</v>
      </c>
      <c r="L19" s="14">
        <f t="shared" si="14"/>
        <v>6.4814814814814659E-2</v>
      </c>
      <c r="M19" s="14">
        <f t="shared" si="14"/>
        <v>1.8518518518518379E-2</v>
      </c>
      <c r="N19" s="14">
        <f t="shared" si="14"/>
        <v>5.7692307692307709E-2</v>
      </c>
      <c r="O19" s="14">
        <f t="shared" si="14"/>
        <v>3.8461538461538547E-2</v>
      </c>
      <c r="P19" s="14">
        <f t="shared" si="15"/>
        <v>3.8461538461538547E-2</v>
      </c>
    </row>
    <row r="20" spans="2:16" ht="13.8" x14ac:dyDescent="0.25">
      <c r="B20" s="6" t="s">
        <v>15</v>
      </c>
      <c r="C20" s="6"/>
      <c r="D20" s="14">
        <f>D9/C9-1</f>
        <v>0.60000000000000009</v>
      </c>
      <c r="E20" s="14">
        <f t="shared" si="14"/>
        <v>0.25</v>
      </c>
      <c r="F20" s="14">
        <f t="shared" si="14"/>
        <v>0.21875</v>
      </c>
      <c r="G20" s="15">
        <v>0.2</v>
      </c>
    </row>
    <row r="21" spans="2:16" ht="13.8" x14ac:dyDescent="0.25">
      <c r="B21" s="6" t="s">
        <v>16</v>
      </c>
      <c r="C21" s="6"/>
      <c r="D21" s="6"/>
      <c r="E21" s="14">
        <f t="shared" si="14"/>
        <v>0.21212121212121215</v>
      </c>
      <c r="F21" s="14">
        <f t="shared" si="14"/>
        <v>0.44999999999999996</v>
      </c>
      <c r="G21" s="14">
        <f t="shared" si="14"/>
        <v>0.2068965517241379</v>
      </c>
    </row>
    <row r="22" spans="2:16" ht="13.8" x14ac:dyDescent="0.25">
      <c r="B22" s="6"/>
      <c r="C22" s="6"/>
      <c r="D22" s="6"/>
      <c r="E22" s="6"/>
      <c r="F22" s="6"/>
      <c r="G22" s="6"/>
    </row>
    <row r="23" spans="2:16" ht="13.8" x14ac:dyDescent="0.25">
      <c r="B23" s="6" t="s">
        <v>17</v>
      </c>
      <c r="C23" s="16"/>
      <c r="D23" s="6"/>
      <c r="E23" s="6"/>
      <c r="F23" s="6"/>
      <c r="G23" s="6"/>
    </row>
    <row r="24" spans="2:16" ht="13.8" x14ac:dyDescent="0.25">
      <c r="B24" s="6" t="s">
        <v>18</v>
      </c>
      <c r="C24" s="16">
        <v>3503</v>
      </c>
      <c r="D24" s="6"/>
      <c r="E24" s="6"/>
      <c r="F24" s="6"/>
      <c r="G24" s="6"/>
    </row>
    <row r="25" spans="2:16" ht="13.8" x14ac:dyDescent="0.25">
      <c r="B25" s="6" t="s">
        <v>19</v>
      </c>
      <c r="C25" s="14">
        <f>F4/C24</f>
        <v>0.59948615472452182</v>
      </c>
      <c r="D25" s="6"/>
      <c r="E25" s="6"/>
      <c r="F25" s="6"/>
      <c r="G25" s="6"/>
    </row>
    <row r="26" spans="2:16" ht="13.8" x14ac:dyDescent="0.25">
      <c r="B26" s="6" t="s">
        <v>20</v>
      </c>
      <c r="C26" s="16">
        <v>170000</v>
      </c>
      <c r="D26" s="6"/>
      <c r="E26" s="6"/>
      <c r="F26" s="6"/>
      <c r="G26" s="6"/>
    </row>
    <row r="27" spans="2:16" ht="13.8" x14ac:dyDescent="0.25">
      <c r="B27" s="6" t="s">
        <v>21</v>
      </c>
      <c r="C27" s="14">
        <f>P6/C26</f>
        <v>0.39158958639705893</v>
      </c>
    </row>
    <row r="28" spans="2:16" ht="13.8" x14ac:dyDescent="0.25">
      <c r="B28" s="6" t="s">
        <v>22</v>
      </c>
      <c r="C28" s="5">
        <v>160</v>
      </c>
    </row>
    <row r="29" spans="2:16" ht="13.8" x14ac:dyDescent="0.25">
      <c r="B29" s="17"/>
    </row>
    <row r="30" spans="2:16" ht="13.8" x14ac:dyDescent="0.25">
      <c r="B30" s="17" t="s">
        <v>23</v>
      </c>
    </row>
    <row r="31" spans="2:16" ht="13.8" x14ac:dyDescent="0.25">
      <c r="B31" s="6" t="s">
        <v>24</v>
      </c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SILK_Cases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Moore</dc:creator>
  <cp:lastModifiedBy>David Moore</cp:lastModifiedBy>
  <dcterms:created xsi:type="dcterms:W3CDTF">2022-10-14T01:01:55Z</dcterms:created>
  <dcterms:modified xsi:type="dcterms:W3CDTF">2022-10-14T01:02:47Z</dcterms:modified>
</cp:coreProperties>
</file>