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mc:AlternateContent xmlns:mc="http://schemas.openxmlformats.org/markup-compatibility/2006">
    <mc:Choice Requires="x15">
      <x15ac:absPath xmlns:x15ac="http://schemas.microsoft.com/office/spreadsheetml/2010/11/ac" url="C:\Users\David Moore\Dropbox\LMU_teaching\FNCE_3415\Spring_20\"/>
    </mc:Choice>
  </mc:AlternateContent>
  <xr:revisionPtr revIDLastSave="0" documentId="13_ncr:1_{6F5BAFCE-474D-4BCE-B2B6-3C1A7841739B}" xr6:coauthVersionLast="45" xr6:coauthVersionMax="45" xr10:uidLastSave="{00000000-0000-0000-0000-000000000000}"/>
  <bookViews>
    <workbookView xWindow="-28920" yWindow="1170" windowWidth="29040" windowHeight="15840" activeTab="2" xr2:uid="{00000000-000D-0000-FFFF-FFFF00000000}"/>
  </bookViews>
  <sheets>
    <sheet name="EW_ratios" sheetId="12" r:id="rId1"/>
    <sheet name="EW_CS_BS" sheetId="14" r:id="rId2"/>
    <sheet name="EW_CS_IS" sheetId="6" r:id="rId3"/>
    <sheet name="EW_BS" sheetId="2" r:id="rId4"/>
    <sheet name="EW_IS" sheetId="15" r:id="rId5"/>
    <sheet name="EW_CFS" sheetId="7" r:id="rId6"/>
    <sheet name="Ind_avg" sheetId="13" r:id="rId7"/>
    <sheet name="ALGN" sheetId="3" r:id="rId8"/>
    <sheet name="BAX" sheetId="4" r:id="rId9"/>
    <sheet name="BSX" sheetId="5" r:id="rId10"/>
    <sheet name="IEX" sheetId="8" r:id="rId11"/>
    <sheet name="ISRG" sheetId="9" r:id="rId12"/>
    <sheet name="MDT" sheetId="10" r:id="rId13"/>
    <sheet name="SYK" sheetId="11" r:id="rId14"/>
  </sheets>
  <calcPr calcId="18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15" l="1"/>
  <c r="E14" i="12" s="1"/>
  <c r="E24" i="15"/>
  <c r="F14" i="12" s="1"/>
  <c r="F24" i="15"/>
  <c r="C14" i="12"/>
  <c r="C24" i="15"/>
  <c r="D14" i="12" s="1"/>
  <c r="C19" i="12" l="1"/>
  <c r="C18" i="12"/>
  <c r="C20" i="12"/>
  <c r="C15" i="12"/>
  <c r="D15" i="12"/>
  <c r="E15" i="12"/>
  <c r="F15" i="12"/>
  <c r="D18" i="12"/>
  <c r="E18" i="12"/>
  <c r="F18" i="12"/>
  <c r="D19" i="12"/>
  <c r="E19" i="12"/>
  <c r="F19" i="12"/>
  <c r="D20" i="12"/>
  <c r="E20" i="12"/>
  <c r="F20" i="12"/>
  <c r="C21" i="12" l="1"/>
  <c r="D21" i="12"/>
  <c r="E21" i="12"/>
  <c r="F21" i="12"/>
  <c r="C9" i="12"/>
  <c r="G12" i="12"/>
  <c r="G13" i="12" s="1"/>
  <c r="D12" i="12"/>
  <c r="D13" i="12" s="1"/>
  <c r="E12" i="12"/>
  <c r="E13" i="12" s="1"/>
  <c r="F12" i="12"/>
  <c r="F13" i="12" s="1"/>
  <c r="C12" i="12"/>
  <c r="C13" i="12" s="1"/>
  <c r="D11" i="12"/>
  <c r="E11" i="12"/>
  <c r="F11" i="12"/>
  <c r="C11" i="12"/>
  <c r="C10" i="12"/>
  <c r="D10" i="12"/>
  <c r="E10" i="12"/>
  <c r="F10" i="12"/>
  <c r="D9" i="12"/>
  <c r="E9" i="12"/>
  <c r="F9" i="12"/>
  <c r="D8" i="12"/>
  <c r="E8" i="12"/>
  <c r="F8" i="12"/>
  <c r="G8" i="12"/>
  <c r="C8" i="12"/>
  <c r="D7" i="12"/>
  <c r="E7" i="12"/>
  <c r="F7" i="12"/>
  <c r="G7" i="12"/>
  <c r="C7" i="12"/>
  <c r="J24" i="6"/>
  <c r="H24" i="6"/>
  <c r="I24" i="6" s="1"/>
  <c r="F24" i="6"/>
  <c r="G24" i="6" s="1"/>
  <c r="D24" i="6"/>
  <c r="I16" i="14"/>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I49" i="6"/>
  <c r="I48" i="6"/>
  <c r="I47" i="6"/>
  <c r="I46" i="6"/>
  <c r="I45" i="6"/>
  <c r="I44" i="6"/>
  <c r="I43" i="6"/>
  <c r="I42" i="6"/>
  <c r="I41" i="6"/>
  <c r="I40" i="6"/>
  <c r="I39" i="6"/>
  <c r="I38" i="6"/>
  <c r="I37" i="6"/>
  <c r="I36" i="6"/>
  <c r="I35" i="6"/>
  <c r="I34" i="6"/>
  <c r="I33" i="6"/>
  <c r="I32" i="6"/>
  <c r="I31" i="6"/>
  <c r="I30" i="6"/>
  <c r="I29" i="6"/>
  <c r="I28" i="6"/>
  <c r="I27" i="6"/>
  <c r="I26" i="6"/>
  <c r="I25" i="6"/>
  <c r="I23" i="6"/>
  <c r="I22" i="6"/>
  <c r="I21" i="6"/>
  <c r="I20" i="6"/>
  <c r="I19" i="6"/>
  <c r="I18" i="6"/>
  <c r="I17" i="6"/>
  <c r="I16" i="6"/>
  <c r="G49" i="6"/>
  <c r="G48" i="6"/>
  <c r="G47" i="6"/>
  <c r="G46" i="6"/>
  <c r="G45" i="6"/>
  <c r="G44" i="6"/>
  <c r="G43" i="6"/>
  <c r="G42" i="6"/>
  <c r="G41" i="6"/>
  <c r="G40" i="6"/>
  <c r="G39" i="6"/>
  <c r="G38" i="6"/>
  <c r="G37" i="6"/>
  <c r="G36" i="6"/>
  <c r="G35" i="6"/>
  <c r="G34" i="6"/>
  <c r="G33" i="6"/>
  <c r="G32" i="6"/>
  <c r="G31" i="6"/>
  <c r="G30" i="6"/>
  <c r="G29" i="6"/>
  <c r="G28" i="6"/>
  <c r="G27" i="6"/>
  <c r="G26" i="6"/>
  <c r="G25" i="6"/>
  <c r="G23" i="6"/>
  <c r="G22" i="6"/>
  <c r="G21" i="6"/>
  <c r="G20" i="6"/>
  <c r="G19" i="6"/>
  <c r="G18" i="6"/>
  <c r="G17" i="6"/>
  <c r="G16"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16" i="6"/>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I84" i="14"/>
  <c r="I83" i="14"/>
  <c r="I82" i="14"/>
  <c r="I81" i="14"/>
  <c r="I80" i="14"/>
  <c r="I79" i="14"/>
  <c r="I78" i="14"/>
  <c r="I77" i="14"/>
  <c r="I76" i="14"/>
  <c r="I75" i="14"/>
  <c r="I74" i="14"/>
  <c r="I73" i="14"/>
  <c r="I72"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16" i="14"/>
  <c r="I15" i="12" l="1"/>
  <c r="I12" i="12"/>
  <c r="I13" i="12" s="1"/>
  <c r="I11" i="12"/>
  <c r="I10" i="12"/>
  <c r="I8" i="12"/>
  <c r="I9" i="12"/>
  <c r="I7" i="12"/>
  <c r="E7" i="13"/>
  <c r="F12" i="13"/>
  <c r="E10" i="13"/>
  <c r="E12" i="13"/>
  <c r="G11" i="13"/>
  <c r="E6" i="13"/>
  <c r="D12" i="13"/>
  <c r="C7" i="13"/>
  <c r="C9" i="13"/>
  <c r="F7" i="13"/>
  <c r="E9" i="13"/>
  <c r="D11" i="13"/>
  <c r="D10" i="13"/>
  <c r="C6" i="13"/>
  <c r="G8" i="13"/>
  <c r="F10" i="13"/>
  <c r="D8" i="13"/>
  <c r="C12" i="13"/>
  <c r="F8" i="13"/>
  <c r="G10" i="13"/>
  <c r="F11" i="13"/>
  <c r="G7" i="13"/>
  <c r="E8" i="13"/>
  <c r="D7" i="13"/>
  <c r="D9" i="13"/>
  <c r="C11" i="13"/>
  <c r="C10" i="13"/>
  <c r="G9" i="13"/>
  <c r="G12" i="13"/>
  <c r="G6" i="13"/>
  <c r="C8" i="13"/>
  <c r="E11" i="13"/>
  <c r="F9" i="13"/>
  <c r="F6" i="13"/>
  <c r="D6" i="13"/>
  <c r="C13" i="13" l="1"/>
  <c r="D13" i="13"/>
  <c r="E13" i="13"/>
  <c r="F13" i="13"/>
  <c r="G13" i="13"/>
</calcChain>
</file>

<file path=xl/sharedStrings.xml><?xml version="1.0" encoding="utf-8"?>
<sst xmlns="http://schemas.openxmlformats.org/spreadsheetml/2006/main" count="1392" uniqueCount="363">
  <si>
    <t>Powered by Clearbit</t>
  </si>
  <si>
    <t>Align Technology Inc (NMS: ALGN)</t>
  </si>
  <si>
    <t>General Company Information</t>
  </si>
  <si>
    <t>Principal Office</t>
  </si>
  <si>
    <t>Website</t>
  </si>
  <si>
    <t>2820 Orchard Parkway San Jose, CA 95134 USA</t>
  </si>
  <si>
    <t>www.aligntech.com</t>
  </si>
  <si>
    <t>Phone</t>
  </si>
  <si>
    <t>Primary NAICS</t>
  </si>
  <si>
    <t>408 470-1000</t>
  </si>
  <si>
    <t xml:space="preserve">339113 : Surgical Appliance and Supplies Manufacturing </t>
  </si>
  <si>
    <t>Auditor</t>
  </si>
  <si>
    <t>Closing Stock Price</t>
  </si>
  <si>
    <t>PricewaterhouseCoopers LLP</t>
  </si>
  <si>
    <t>262.89 (as of 01/30/2020)</t>
  </si>
  <si>
    <t>Number of Employees</t>
  </si>
  <si>
    <t>Incorporated</t>
  </si>
  <si>
    <t>11,660 (Approximate Full-Time as of 12/31/2018)</t>
  </si>
  <si>
    <t>March 1997 , DE, United States</t>
  </si>
  <si>
    <t>Country</t>
  </si>
  <si>
    <t>Mergent Dividend Achiever</t>
  </si>
  <si>
    <t>United States</t>
  </si>
  <si>
    <t>No</t>
  </si>
  <si>
    <t>Exchange and Ticker</t>
  </si>
  <si>
    <t>Number of Shareholders</t>
  </si>
  <si>
    <t>NMS : ALGN</t>
  </si>
  <si>
    <t>73 (approx. record) (as of 02/22/2019)</t>
  </si>
  <si>
    <t>Primary SIC</t>
  </si>
  <si>
    <t>Annual Meeting</t>
  </si>
  <si>
    <t>3842 : Surgical appliances and supplies</t>
  </si>
  <si>
    <t>In May</t>
  </si>
  <si>
    <t>Business Summary</t>
  </si>
  <si>
    <t xml:space="preserve">Align Technology is a medical device company engaged in the design, manufacture and marketing of Invisalign® clear aligners and iTero® intraoral scanners and services for orthodontics, restorative and aesthetic dentistry. Co. has two operating segments: </t>
  </si>
  <si>
    <t xml:space="preserve">Clear Aligner, which is a proprietary method for treating malocclusion based on a proprietary computer-simulated virtual treatment plan and a series of doctor-prescribed, custom manufactured, clear plastic, removable aligners; and Scanners and Services, </t>
  </si>
  <si>
    <t xml:space="preserve">which enables the dental practitioner to create a 3D image of the patient's teeth (digital scan) using a handheld intraoral scanner inside the mouth. </t>
  </si>
  <si>
    <t>Company Financials</t>
  </si>
  <si>
    <t>Ratios</t>
  </si>
  <si>
    <t xml:space="preserve">Exchange rate used is that of the Year End reported date </t>
  </si>
  <si>
    <t>Profitability Ratios</t>
  </si>
  <si>
    <t>12/31/2018</t>
  </si>
  <si>
    <t>12/31/2017</t>
  </si>
  <si>
    <t>12/31/2016</t>
  </si>
  <si>
    <t>12/31/2015</t>
  </si>
  <si>
    <t>12/31/2014</t>
  </si>
  <si>
    <t>ROA % (Net)</t>
  </si>
  <si>
    <t>ROE % (Net)</t>
  </si>
  <si>
    <t>ROI % (Operating)</t>
  </si>
  <si>
    <t>EBITDA Margin %</t>
  </si>
  <si>
    <t>Calculated Tax Rate %</t>
  </si>
  <si>
    <t>Revenue per Employee</t>
  </si>
  <si>
    <t>Liquidity Ratios</t>
  </si>
  <si>
    <t>Quick Ratio</t>
  </si>
  <si>
    <t>Current Ratio</t>
  </si>
  <si>
    <t>Net Current Assets % TA</t>
  </si>
  <si>
    <t>Debt Management</t>
  </si>
  <si>
    <t>Interest Coverage</t>
  </si>
  <si>
    <t>Asset Management</t>
  </si>
  <si>
    <t>Total Asset Turnover</t>
  </si>
  <si>
    <t>Receivables Turnover</t>
  </si>
  <si>
    <t>Inventory Turnover</t>
  </si>
  <si>
    <t>Accounts Payable Turnover</t>
  </si>
  <si>
    <t>Accrued Expenses Turnover</t>
  </si>
  <si>
    <t>Property Plant &amp; Equip Turnover</t>
  </si>
  <si>
    <t>Cash &amp; Equivalents Turnover</t>
  </si>
  <si>
    <t>Per Share</t>
  </si>
  <si>
    <t>Cash Flow per Share</t>
  </si>
  <si>
    <t>Book Value per Share</t>
  </si>
  <si>
    <t>Baxter International Inc (NYS: BAX)</t>
  </si>
  <si>
    <t>One Baxter Parkway Deerfield, IL 60015 USA</t>
  </si>
  <si>
    <t>www.baxter.com</t>
  </si>
  <si>
    <t>224 948-2000</t>
  </si>
  <si>
    <t xml:space="preserve">339112 : Surgical and Medical Instrument Manufacturing </t>
  </si>
  <si>
    <t>Fax</t>
  </si>
  <si>
    <t>90.64 (as of 01/30/2020)</t>
  </si>
  <si>
    <t>October 1931 , DE, United States</t>
  </si>
  <si>
    <t>50,000 (Approximate Full-Time as of 12/31/2018)</t>
  </si>
  <si>
    <t>24,563 (record) (as of 01/31/2019)</t>
  </si>
  <si>
    <t>NYS : BAX</t>
  </si>
  <si>
    <t>3841 : Surgical and medical instruments</t>
  </si>
  <si>
    <t xml:space="preserve">Baxter International, through its subsidiaries, provides a portfolio of healthcare products, including acute and chronic dialysis therapies; sterile intravenous solutions; infusion systems and devices; parenteral nutrition therapies; inhaled anesthetics; </t>
  </si>
  <si>
    <t xml:space="preserve">generic injectable pharmaceuticals; and surgical hemostat and sealant products. These products are used by hospitals, kidney dialysis centers, nursing homes, rehabilitation centers, doctors' offices and by patients at home under physician supervision. </t>
  </si>
  <si>
    <t xml:space="preserve">Co. manages its business based on three geographic segments: Americas (North and South America), Europe, Middle East and Africa and Asia-Pacific. </t>
  </si>
  <si>
    <t>LT Debt to Equity</t>
  </si>
  <si>
    <t>Total Debt to Equity</t>
  </si>
  <si>
    <t>Ernst &amp; Young LLP</t>
  </si>
  <si>
    <t>Boston Scientific Corp.   (NYS: BSX)</t>
  </si>
  <si>
    <t>300 Boston Scientific Way Marlborough, MA 01752-1234 USA</t>
  </si>
  <si>
    <t>www.bostonscientific.com</t>
  </si>
  <si>
    <t>508 683-4000</t>
  </si>
  <si>
    <t>43.41 (as of 01/30/2020)</t>
  </si>
  <si>
    <t>32,000 (Approximate Full-Time as of 12/31/2018)</t>
  </si>
  <si>
    <t>1979 , DE, United States</t>
  </si>
  <si>
    <t>NYS : BSX</t>
  </si>
  <si>
    <t>8,087 (record) (as of 01/31/2019)</t>
  </si>
  <si>
    <t xml:space="preserve">Boston Scientific is a developer, manufacturer and marketer of medical devices that are used in a range of interventional medical fields. Co.'s businesses include: Endoscopy, which develops and manufactures devices to diagnose and treat gastrointestinal </t>
  </si>
  <si>
    <t xml:space="preserve">and pulmonary conditions; Urology and Pelvic Health, which develops and manufactures devices to treat various urological and pelvic conditions; Cardiac Rhythm Management, which develops and manufactures implantable devices that monitor the heart and </t>
  </si>
  <si>
    <t xml:space="preserve">deliver electricity to treat cardiac abnormalities; and Neuromodulation, which develops and manufactures devices to treat various neurological movement disorders and manage chronic pain. </t>
  </si>
  <si>
    <t>EBT&lt;0</t>
  </si>
  <si>
    <t>-</t>
  </si>
  <si>
    <t>Cardinal Health, Inc.   (NYS: CAH)</t>
  </si>
  <si>
    <t>7000 Cardinal Place Dublin, OH 43017 USA</t>
  </si>
  <si>
    <t>www.cardinalhealth.com</t>
  </si>
  <si>
    <t>614 757-5000</t>
  </si>
  <si>
    <t xml:space="preserve">424210 : Drugs and Druggists' Sundries Merchant Wholesalers </t>
  </si>
  <si>
    <t>53.29 (as of 01/30/2020)</t>
  </si>
  <si>
    <t>49,500 (Approximate Full-Time as of 06/30/2019)</t>
  </si>
  <si>
    <t>1979 , OH, United States</t>
  </si>
  <si>
    <t>NYS : CAH</t>
  </si>
  <si>
    <t>7,460 (approx. record) (as of 07/31/2019)</t>
  </si>
  <si>
    <t>5122 : Drugs, proprietaries, and sundries</t>
  </si>
  <si>
    <t>In November</t>
  </si>
  <si>
    <t xml:space="preserve">Cardinal Health is a healthcare services and products company providing customized solutions for hospitals, healthcare systems, pharmacies, ambulatory surgery centers, clinical laboratories and physician offices. Co.'s segments include: Pharmaceutical </t>
  </si>
  <si>
    <t xml:space="preserve">and Medical. Co.'s Pharmaceutical segment distributes branded and generic pharmaceutical, specialty pharmaceutical and over-the-counter healthcare and consumer products in the United States. Co.'s Medical segment manufactures, sources and distributes </t>
  </si>
  <si>
    <t xml:space="preserve">Cardinal Health branded medical, surgical and laboratory products, which are sold in the United States, Canada, Europe, Asia and other markets. </t>
  </si>
  <si>
    <t>06/30/2019</t>
  </si>
  <si>
    <t>06/30/2018</t>
  </si>
  <si>
    <t>06/30/2017</t>
  </si>
  <si>
    <t>06/30/2016</t>
  </si>
  <si>
    <t>06/30/2015</t>
  </si>
  <si>
    <t>Edwards Lifesciences Corp   (NYS: EW)</t>
  </si>
  <si>
    <t>IDEX Corporation (NYS: IEX)</t>
  </si>
  <si>
    <t>1925 West Field Court, Suite 200 Lake Forest, IL 60045 USA</t>
  </si>
  <si>
    <t>www.idexcorp.com</t>
  </si>
  <si>
    <t>847 498-7070</t>
  </si>
  <si>
    <t xml:space="preserve">333996 : Fluid Power Pump and Motor Manufacturing </t>
  </si>
  <si>
    <t>DELOITTE &amp; TOUCHE LLP</t>
  </si>
  <si>
    <t>165.92 (as of 01/30/2020)</t>
  </si>
  <si>
    <t>7,352 (Year End Average Staff as of 12/31/2018)</t>
  </si>
  <si>
    <t>October 1987 , DE, United States</t>
  </si>
  <si>
    <t>NYS : IEX</t>
  </si>
  <si>
    <t>5,151 (approx.) (as of 02/15/2019)</t>
  </si>
  <si>
    <t>3561 : Pumps and pumping equipment</t>
  </si>
  <si>
    <t xml:space="preserve">IDEX is an applied solutions business. Co. has three reportable business segments: Fluid and Metering Technologies, which designs, produces and distributes positive displacement pumps, flow meters, injectors and other fluid-handling pump modules and </t>
  </si>
  <si>
    <t xml:space="preserve">systems and provides flow monitoring and other services; Health and Science Technologies, which designs, produces and distributes a range of precision fluidics, rotary lobe pumps, centrifugal and positive displacement pumps, roll compaction and drying </t>
  </si>
  <si>
    <t xml:space="preserve">systems; and Fire and Safety/Diversified Products, which designs, produces and distributes firefighting pumps, valves, rescue tools, lifting bags and other components and systems. </t>
  </si>
  <si>
    <t>Intuitive Surgical Inc (NMS: ISRG)</t>
  </si>
  <si>
    <t>1020 Kifer Road Sunnyvale, CA 94086 USA</t>
  </si>
  <si>
    <t>www.intuitive.com</t>
  </si>
  <si>
    <t>408 523-2100</t>
  </si>
  <si>
    <t>570.84 (as of 01/30/2020)</t>
  </si>
  <si>
    <t>5,527 (Year End Average Staff as of 12/31/2018)</t>
  </si>
  <si>
    <t>December 1995 , DE, United States</t>
  </si>
  <si>
    <t>NMS : ISRG</t>
  </si>
  <si>
    <t>178 (record) (as of 01/18/2019)</t>
  </si>
  <si>
    <t>In April</t>
  </si>
  <si>
    <t xml:space="preserve">Intuitive Surgical develops, manufactures, and markets the da Vinci® Surgical System. The da Vinci Surgical System consists of a surgeon console or consoles, a patient-side cart, a vision system, and proprietary instruments and accessories. Co.'s </t>
  </si>
  <si>
    <t xml:space="preserve">technology is designed to provide surgeons with a range of motion analogous to the motions of a human wrist, while filtering out the tremors inherent in a surgeon's hands. Co.'s products include: da Vinci Surgical Systems, da Vinci instruments, da Vinci </t>
  </si>
  <si>
    <t xml:space="preserve">Stapling, da Vinci Energy, and da Vinci Vision, including Firefly Fluorescence imaging systems, and da Vinci Endoscopes. Co. also provides a suite of services, training, and education programs. </t>
  </si>
  <si>
    <t>Medtronic PLC (NYS: MDT)</t>
  </si>
  <si>
    <t>20 On Hatch, Lower Hatch Street Dublin,   IRL</t>
  </si>
  <si>
    <t>www.medtronic.com</t>
  </si>
  <si>
    <t>(353) 1 438 1700</t>
  </si>
  <si>
    <t xml:space="preserve">334510 : Electromedical and Electrotherapeutic Apparatus Manufacturing </t>
  </si>
  <si>
    <t>118.15 (as of 01/30/2020)</t>
  </si>
  <si>
    <t>90,000 (Approximate Full-Time as of 04/26/2019)</t>
  </si>
  <si>
    <t>1949 , MN, United States</t>
  </si>
  <si>
    <t>Ireland</t>
  </si>
  <si>
    <t>NYS : MDT</t>
  </si>
  <si>
    <t>25,797 (approx.) (as of 06/18/2019)</t>
  </si>
  <si>
    <t>3845 : Electromedical equipment</t>
  </si>
  <si>
    <t xml:space="preserve">Medtronic is a medical technology, services and solutions company. Co.'s operating segments are: Cardiac and Vascular, which is made up of the cardiac rhythm and heart failure, coronary and structural heart, and aortic, peripheral and venous divisions; </t>
  </si>
  <si>
    <t xml:space="preserve">Minimally Invasive Therapies, which is made up of the surgical innovations and respiratory, gastrointestinal, and renal divisions; Restorative Therapies, which is made up of the spine, brain therapies, specialty therapies, and pain therapies divisions; </t>
  </si>
  <si>
    <t xml:space="preserve">and Diabetes, which develops, manufactures, and markets products and services for the management of Type 1 and Type 2 diabetes. </t>
  </si>
  <si>
    <t>04/26/2019</t>
  </si>
  <si>
    <t>04/27/2018</t>
  </si>
  <si>
    <t>04/28/2017</t>
  </si>
  <si>
    <t>04/29/2016</t>
  </si>
  <si>
    <t>04/24/2015</t>
  </si>
  <si>
    <t>Stryker Corp (NYS: SYK)</t>
  </si>
  <si>
    <t>2825 Airview Boulevard Kalamazoo, MI 49002 USA</t>
  </si>
  <si>
    <t>www.stryker.com</t>
  </si>
  <si>
    <t>269 385-2600</t>
  </si>
  <si>
    <t>269 385-1062</t>
  </si>
  <si>
    <t>213.83 (as of 01/30/2020)</t>
  </si>
  <si>
    <t>1941 , MI, United States</t>
  </si>
  <si>
    <t>36,000 (Approximate Full-Time as of 12/31/2018)</t>
  </si>
  <si>
    <t>2,729 (as of 01/31/2019)</t>
  </si>
  <si>
    <t>NYS : SYK</t>
  </si>
  <si>
    <t xml:space="preserve">Stryker is a medical technology company. Co. provides products and services in orthopaedics, medical and surgical, and neurotechnology and spine. Co.'s Orthopaedics products consist of implants used in hip and knee joint replacements and trauma and </t>
  </si>
  <si>
    <t xml:space="preserve">extremities surgeries. Co.'s MedSurg products include surgical equipment and navigation systems, endoscopic and communications systems, patient handling, emergency medical equipment and intensive care disposable products, reprocessed and remanufactured </t>
  </si>
  <si>
    <t xml:space="preserve">medical devices and other medical device products used in a range of medical specialties. Co.'s Neurotechnology and Spine products include neurosurgical, neurovascular, and spinal implant devices. </t>
  </si>
  <si>
    <t>Total stockholders' equity</t>
  </si>
  <si>
    <t>Treasury stock, at cost</t>
  </si>
  <si>
    <t>Accumulated other comprehensive income (loss)</t>
  </si>
  <si>
    <t>Unrealized pension costs</t>
  </si>
  <si>
    <t>Unrealized gain (loss) on available-for-sale investments</t>
  </si>
  <si>
    <t>Unrealized gain (loss) on hedges</t>
  </si>
  <si>
    <t>Foreign currency translation adjustments</t>
  </si>
  <si>
    <t>Retained earnings (accumulated deficit)</t>
  </si>
  <si>
    <t>Additional paid-in capital</t>
  </si>
  <si>
    <t>Common stock</t>
  </si>
  <si>
    <t>Other long-term liabilities</t>
  </si>
  <si>
    <t>Uncertain tax positions</t>
  </si>
  <si>
    <t>Taxes payable</t>
  </si>
  <si>
    <t>Contingent consideration liabilities</t>
  </si>
  <si>
    <t>Long-term debt</t>
  </si>
  <si>
    <t>Unamortized debt issuance costs</t>
  </si>
  <si>
    <t>Unamortized discount</t>
  </si>
  <si>
    <t>Senior notes</t>
  </si>
  <si>
    <t>Total current liabilities</t>
  </si>
  <si>
    <t>Short-term debt</t>
  </si>
  <si>
    <t>Accrued &amp; other liabilities</t>
  </si>
  <si>
    <t>Other accrued liabilities</t>
  </si>
  <si>
    <t>Accrued relocation costs</t>
  </si>
  <si>
    <t>Accrued realignment reserves</t>
  </si>
  <si>
    <t>Accrued professional services</t>
  </si>
  <si>
    <t>Accrued marketing expenses</t>
  </si>
  <si>
    <t>Litigation &amp; insurance reserves</t>
  </si>
  <si>
    <t>Fair value of derivatives</t>
  </si>
  <si>
    <t>Research &amp; development accruals</t>
  </si>
  <si>
    <t>Property, payroll &amp; other taxes</t>
  </si>
  <si>
    <t>Accrued rebates</t>
  </si>
  <si>
    <t>Employee compensation &amp; withholdings</t>
  </si>
  <si>
    <t>Severance &amp; realignment reserves</t>
  </si>
  <si>
    <t>Litigation reserves</t>
  </si>
  <si>
    <t>Realignment reserves</t>
  </si>
  <si>
    <t>Deferred income taxes</t>
  </si>
  <si>
    <t>Clinical trial accruals</t>
  </si>
  <si>
    <t>Accounts payable</t>
  </si>
  <si>
    <t>Total assets</t>
  </si>
  <si>
    <t>Other assets</t>
  </si>
  <si>
    <t>Other intangible assets, net</t>
  </si>
  <si>
    <t>Goodwill</t>
  </si>
  <si>
    <t>Property, plant &amp; equipment, net</t>
  </si>
  <si>
    <t>Accumulated depreciation</t>
  </si>
  <si>
    <t>Property, plant &amp; equipment, gross</t>
  </si>
  <si>
    <t>Construction in progress</t>
  </si>
  <si>
    <t>Software</t>
  </si>
  <si>
    <t>Equipment with customers</t>
  </si>
  <si>
    <t>Machinery &amp; equipment</t>
  </si>
  <si>
    <t>Buildings &amp; leasehold improvements</t>
  </si>
  <si>
    <t>Land</t>
  </si>
  <si>
    <t>Long-term investments</t>
  </si>
  <si>
    <t>Long-term accounts receivable, net</t>
  </si>
  <si>
    <t>Total current assets</t>
  </si>
  <si>
    <t>Other current assets</t>
  </si>
  <si>
    <t>Prepaid expenses</t>
  </si>
  <si>
    <t>Inventories</t>
  </si>
  <si>
    <t>Finished products</t>
  </si>
  <si>
    <t>Work in process</t>
  </si>
  <si>
    <t>Raw materials</t>
  </si>
  <si>
    <t>Other receivables</t>
  </si>
  <si>
    <t>Accounts receivable, net</t>
  </si>
  <si>
    <t>Allowances for doubtful accounts</t>
  </si>
  <si>
    <t>Trade accounts receivable, gross</t>
  </si>
  <si>
    <t>Short-term investments</t>
  </si>
  <si>
    <t>Cash &amp; cash equivalents</t>
  </si>
  <si>
    <t>Thousands</t>
  </si>
  <si>
    <t>Scale</t>
  </si>
  <si>
    <t>Yes</t>
  </si>
  <si>
    <t>Consolidated</t>
  </si>
  <si>
    <t>Not Qualified</t>
  </si>
  <si>
    <t>Audit Status</t>
  </si>
  <si>
    <t>USD</t>
  </si>
  <si>
    <t>Currency</t>
  </si>
  <si>
    <t>Report Date</t>
  </si>
  <si>
    <t xml:space="preserve">As Reported Annual Balance Sheet </t>
  </si>
  <si>
    <t xml:space="preserve">As Reported Annual Income Statement </t>
  </si>
  <si>
    <t>Net sales</t>
  </si>
  <si>
    <t>Cost of sales</t>
  </si>
  <si>
    <t>Gross profit</t>
  </si>
  <si>
    <t>Selling, general &amp; administrative expenses</t>
  </si>
  <si>
    <t>Research &amp; development expenses</t>
  </si>
  <si>
    <t>Intellectual property litigation expenses (income), net</t>
  </si>
  <si>
    <t>Change in fair value of contingent consideration liabilities</t>
  </si>
  <si>
    <t>Special charges, net</t>
  </si>
  <si>
    <t>Operating income (loss)</t>
  </si>
  <si>
    <t>Interest expense</t>
  </si>
  <si>
    <t>Interest income</t>
  </si>
  <si>
    <t>Special gains (charges), net</t>
  </si>
  <si>
    <t>Foreign exchange gains (losses), net</t>
  </si>
  <si>
    <t>Gain (loss) on investments</t>
  </si>
  <si>
    <t>Non-service cost components of net periodic pension benefit (credit) cost</t>
  </si>
  <si>
    <t>Charitable foundation contribution</t>
  </si>
  <si>
    <t>Promissory note impairment</t>
  </si>
  <si>
    <t>Insurance settlement gain</t>
  </si>
  <si>
    <t>Lease contract termination costs</t>
  </si>
  <si>
    <t>Other income (expense), net</t>
  </si>
  <si>
    <t>Income (loss) before provision for income taxes - United States</t>
  </si>
  <si>
    <t>Income (loss) before provision for income taxes - international, including Puerto Rico</t>
  </si>
  <si>
    <t>Income (loss) before provision for income taxes</t>
  </si>
  <si>
    <t>Current federal income taxes provision (benefit)</t>
  </si>
  <si>
    <t>Current state &amp; local income taxes provision (benefit)</t>
  </si>
  <si>
    <t>Current international, including Puerto Rico income taxes provision (benefit)</t>
  </si>
  <si>
    <t>Total current income taxes provision (benefit)</t>
  </si>
  <si>
    <t>Deferred federal income taxes provision (benefit)</t>
  </si>
  <si>
    <t>Deferred state &amp; local income taxes provision (benefit)</t>
  </si>
  <si>
    <t>Deferred international, including Puerto Rico income taxes provision (benefit)</t>
  </si>
  <si>
    <t>Total deferred income taxes provision (benefit)</t>
  </si>
  <si>
    <t>Provision for (benefit from) income taxes</t>
  </si>
  <si>
    <t>Net income (loss)</t>
  </si>
  <si>
    <t>Weighted average shares outstanding - basic</t>
  </si>
  <si>
    <t>Weighted average shares outstanding - diluted</t>
  </si>
  <si>
    <t>Year end shares outstanding</t>
  </si>
  <si>
    <t>Net income (loss) per share - basic</t>
  </si>
  <si>
    <t>Net income (loss) per share - diluted</t>
  </si>
  <si>
    <t>Total number of employees</t>
  </si>
  <si>
    <t>Number of common stockholders</t>
  </si>
  <si>
    <t>Cash paid during the year for income taxes</t>
  </si>
  <si>
    <t>Cash paid during the year for interest</t>
  </si>
  <si>
    <t>Cash &amp; cash equivalents at end of year</t>
  </si>
  <si>
    <t>Cash &amp; cash equivalents at beginning of year</t>
  </si>
  <si>
    <t>Net increase (decrease) in cash &amp; cash equivalents</t>
  </si>
  <si>
    <t>Effect of currency exchange rate changes on cash &amp; cash equivalents</t>
  </si>
  <si>
    <t>Net cash flows from financing activities</t>
  </si>
  <si>
    <t>Other financing activities</t>
  </si>
  <si>
    <t>Excess tax benefit from stock plans</t>
  </si>
  <si>
    <t>Payment of contingent consideration</t>
  </si>
  <si>
    <t>Proceeds from stock plans</t>
  </si>
  <si>
    <t>Purchases of treasury stock</t>
  </si>
  <si>
    <t>Payments on debt &amp; capital lease obligations</t>
  </si>
  <si>
    <t>Proceeds from issuance of debt</t>
  </si>
  <si>
    <t>Net cash flows from investing activities</t>
  </si>
  <si>
    <t>Other investing activities</t>
  </si>
  <si>
    <t>Proceeds from sale of assets</t>
  </si>
  <si>
    <t>Investments in intangible assets &amp; in-process research &amp; development</t>
  </si>
  <si>
    <t>Issuances of notes receivable</t>
  </si>
  <si>
    <t>Acquisitions</t>
  </si>
  <si>
    <t>Proceeds from (investments in) trading scurities, net</t>
  </si>
  <si>
    <t>Proceeds from unconsolidated affiliates</t>
  </si>
  <si>
    <t>Investments in unconsolidated affiliates</t>
  </si>
  <si>
    <t>Proceeds from available-for-sale investments</t>
  </si>
  <si>
    <t>Purchase of available-for-sale investments</t>
  </si>
  <si>
    <t>Proceeds from held-to-maturity investments</t>
  </si>
  <si>
    <t>Purchase of held-to-maturity investments</t>
  </si>
  <si>
    <t>Deposit of cash in escrow</t>
  </si>
  <si>
    <t>Capital expenditures</t>
  </si>
  <si>
    <t>Net cash flows from operating activities</t>
  </si>
  <si>
    <t>Other operating assets &amp; liabilities</t>
  </si>
  <si>
    <t>Prepaid expenses &amp; other current assets</t>
  </si>
  <si>
    <t>Income taxes</t>
  </si>
  <si>
    <t>Accounts payable &amp; accrued liabilities</t>
  </si>
  <si>
    <t>Accounts &amp; other receivables, net</t>
  </si>
  <si>
    <t>Other net income adjustments</t>
  </si>
  <si>
    <t>Purchased in-process research &amp; development</t>
  </si>
  <si>
    <t>Change in fair value of contingent consideration liabilities, net</t>
  </si>
  <si>
    <t>Impairment charges</t>
  </si>
  <si>
    <t>Excess tax expense (benefit) from stock plans</t>
  </si>
  <si>
    <t>Stock-based compensation</t>
  </si>
  <si>
    <t>Depreciation &amp; amortization</t>
  </si>
  <si>
    <t xml:space="preserve">As Reported Annual Cash Flow </t>
  </si>
  <si>
    <t>Ratio Analysis for Edwards Lifescience</t>
  </si>
  <si>
    <t>Completed February 2020</t>
  </si>
  <si>
    <t>Ratio</t>
  </si>
  <si>
    <t>Fiscal year</t>
  </si>
  <si>
    <t>Days' Sales in Inventory</t>
  </si>
  <si>
    <t xml:space="preserve">Receivable Turnover </t>
  </si>
  <si>
    <t>Equity Multiplier</t>
  </si>
  <si>
    <t>Average</t>
  </si>
  <si>
    <t>Ticker</t>
  </si>
  <si>
    <t>ALGN</t>
  </si>
  <si>
    <t>BAX</t>
  </si>
  <si>
    <t>BSX</t>
  </si>
  <si>
    <t>IEX</t>
  </si>
  <si>
    <t>ISRG</t>
  </si>
  <si>
    <t>MDT</t>
  </si>
  <si>
    <t>SYK</t>
  </si>
  <si>
    <t>2019 Industry</t>
  </si>
  <si>
    <t>Select Ratio in C4 to display industry averages</t>
  </si>
  <si>
    <t>ROE (%)</t>
  </si>
  <si>
    <t>Decompose ROE</t>
  </si>
  <si>
    <t>Profit Margin (%)</t>
  </si>
  <si>
    <t>Cash Coverage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</si>
</sst>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0.0\x_);\(0.0\x\)"/>
    <numFmt numFmtId="166" formatCode="0.0\ &quot;days&quot;"/>
    <numFmt numFmtId="167" formatCode="_(0.0%_);\(0.0%\)"/>
    <numFmt numFmtId="168" formatCode="_(0.0_);\(0.0\)"/>
  </numFmts>
  <fonts count="10" x14ac:knownFonts="1">
    <font>
      <sz val="10"/>
      <color rgb="FF000000"/>
      <name val="Arial"/>
    </font>
    <font>
      <sz val="8"/>
      <color rgb="FF000000"/>
      <name val="Arial"/>
    </font>
    <font>
      <b/>
      <sz val="14"/>
      <color rgb="FF000000"/>
      <name val="Arial"/>
    </font>
    <font>
      <b/>
      <sz val="10"/>
      <color rgb="FF000000"/>
      <name val="Arial"/>
    </font>
    <font>
      <sz val="10"/>
      <color theme="1"/>
      <name val="Arial"/>
      <family val="2"/>
    </font>
    <font>
      <b/>
      <sz val="16"/>
      <color rgb="FF000000"/>
      <name val="Arial"/>
    </font>
    <font>
      <b/>
      <sz val="10"/>
      <color rgb="FF000000"/>
      <name val="Arial"/>
      <family val="2"/>
    </font>
    <font>
      <sz val="10"/>
      <color rgb="FF000000"/>
      <name val="Arial"/>
      <family val="2"/>
    </font>
    <font>
      <b/>
      <sz val="12"/>
      <color rgb="FF000000"/>
      <name val="Arial"/>
      <family val="2"/>
    </font>
    <font>
      <sz val="10"/>
      <color rgb="FF000000"/>
      <name val="Arial"/>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31">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vertical="top"/>
    </xf>
    <xf numFmtId="0" fontId="0" fillId="0" borderId="0" xfId="0" applyAlignment="1">
      <alignment horizontal="left"/>
    </xf>
    <xf numFmtId="0" fontId="0" fillId="0" borderId="0" xfId="0" applyAlignment="1">
      <alignment horizontal="left" vertical="top" wrapText="1"/>
    </xf>
    <xf numFmtId="0" fontId="3" fillId="0" borderId="0" xfId="0" applyFont="1" applyAlignment="1">
      <alignment horizontal="left"/>
    </xf>
    <xf numFmtId="0" fontId="3" fillId="0" borderId="0" xfId="0" applyFont="1" applyAlignment="1">
      <alignment horizontal="right" vertical="top" wrapText="1"/>
    </xf>
    <xf numFmtId="164" fontId="0" fillId="0" borderId="0" xfId="0" applyNumberFormat="1"/>
    <xf numFmtId="2" fontId="0" fillId="0" borderId="0" xfId="0" applyNumberFormat="1"/>
    <xf numFmtId="1" fontId="0" fillId="0" borderId="0" xfId="0" applyNumberFormat="1"/>
    <xf numFmtId="0" fontId="0" fillId="0" borderId="0" xfId="0" applyAlignment="1">
      <alignment horizontal="right"/>
    </xf>
    <xf numFmtId="0" fontId="3" fillId="0" borderId="0" xfId="0" applyFont="1" applyAlignment="1">
      <alignment vertical="top" wrapText="1"/>
    </xf>
    <xf numFmtId="0" fontId="5" fillId="0" borderId="0" xfId="0" applyFont="1" applyAlignment="1">
      <alignment horizontal="left"/>
    </xf>
    <xf numFmtId="0" fontId="6" fillId="0" borderId="0" xfId="0" applyFont="1"/>
    <xf numFmtId="0" fontId="7" fillId="0" borderId="0" xfId="0" applyFont="1"/>
    <xf numFmtId="0" fontId="8" fillId="0" borderId="0" xfId="0" applyFont="1"/>
    <xf numFmtId="0" fontId="0" fillId="0" borderId="0" xfId="0" applyAlignment="1">
      <alignment horizontal="centerContinuous"/>
    </xf>
    <xf numFmtId="0" fontId="7" fillId="0" borderId="0" xfId="0" applyFont="1" applyAlignment="1">
      <alignment horizontal="left"/>
    </xf>
    <xf numFmtId="0" fontId="6" fillId="0" borderId="0" xfId="0" applyFont="1" applyAlignment="1">
      <alignment horizontal="centerContinuous"/>
    </xf>
    <xf numFmtId="0" fontId="6" fillId="0" borderId="1" xfId="0" applyFont="1" applyBorder="1"/>
    <xf numFmtId="0" fontId="7" fillId="0" borderId="1" xfId="0" applyFont="1" applyBorder="1"/>
    <xf numFmtId="2" fontId="0" fillId="0" borderId="1" xfId="0" applyNumberFormat="1" applyBorder="1"/>
    <xf numFmtId="2" fontId="6" fillId="0" borderId="0" xfId="0" applyNumberFormat="1" applyFont="1"/>
    <xf numFmtId="165" fontId="0" fillId="0" borderId="0" xfId="0" applyNumberFormat="1"/>
    <xf numFmtId="166" fontId="4" fillId="0" borderId="0" xfId="0" applyNumberFormat="1" applyFont="1"/>
    <xf numFmtId="168" fontId="0" fillId="0" borderId="0" xfId="0" applyNumberFormat="1"/>
    <xf numFmtId="167" fontId="0" fillId="0" borderId="0" xfId="0" applyNumberFormat="1" applyAlignment="1">
      <alignment horizontal="left"/>
    </xf>
    <xf numFmtId="1" fontId="3" fillId="0" borderId="0" xfId="0" applyNumberFormat="1" applyFont="1" applyAlignment="1">
      <alignment horizontal="left" vertical="top"/>
    </xf>
    <xf numFmtId="1" fontId="0" fillId="0" borderId="0" xfId="0" applyNumberFormat="1" applyAlignment="1">
      <alignment horizontal="right"/>
    </xf>
    <xf numFmtId="43" fontId="0" fillId="0" borderId="0" xfId="1" applyFont="1"/>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476250"/>
    <xdr:pic>
      <xdr:nvPicPr>
        <xdr:cNvPr id="2" name="Logo" descr="Logo">
          <a:extLst>
            <a:ext uri="{FF2B5EF4-FFF2-40B4-BE49-F238E27FC236}">
              <a16:creationId xmlns:a16="http://schemas.microsoft.com/office/drawing/2014/main" id="{A2464A9C-09B3-4ACC-AE6E-864E0AA4F889}"/>
            </a:ext>
          </a:extLst>
        </xdr:cNvPr>
        <xdr:cNvPicPr>
          <a:picLocks noChangeAspect="1"/>
        </xdr:cNvPicPr>
      </xdr:nvPicPr>
      <xdr:blipFill>
        <a:blip xmlns:r="http://schemas.openxmlformats.org/officeDocument/2006/relationships" r:embed="rId1"/>
        <a:stretch>
          <a:fillRect/>
        </a:stretch>
      </xdr:blipFill>
      <xdr:spPr>
        <a:xfrm>
          <a:off x="0" y="0"/>
          <a:ext cx="361950" cy="476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61950" cy="476250"/>
    <xdr:pic>
      <xdr:nvPicPr>
        <xdr:cNvPr id="2" name="Logo" descr="Logo">
          <a:extLst>
            <a:ext uri="{FF2B5EF4-FFF2-40B4-BE49-F238E27FC236}">
              <a16:creationId xmlns:a16="http://schemas.microsoft.com/office/drawing/2014/main" id="{D54CC51E-C93F-47E4-8D7C-F89BCB2207F5}"/>
            </a:ext>
          </a:extLst>
        </xdr:cNvPr>
        <xdr:cNvPicPr>
          <a:picLocks noChangeAspect="1"/>
        </xdr:cNvPicPr>
      </xdr:nvPicPr>
      <xdr:blipFill>
        <a:blip xmlns:r="http://schemas.openxmlformats.org/officeDocument/2006/relationships" r:embed="rId1"/>
        <a:stretch>
          <a:fillRect/>
        </a:stretch>
      </xdr:blipFill>
      <xdr:spPr>
        <a:xfrm>
          <a:off x="0" y="0"/>
          <a:ext cx="361950" cy="476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61950" cy="476250"/>
    <xdr:pic>
      <xdr:nvPicPr>
        <xdr:cNvPr id="2" name="Logo" descr="Logo">
          <a:extLst>
            <a:ext uri="{FF2B5EF4-FFF2-40B4-BE49-F238E27FC236}">
              <a16:creationId xmlns:a16="http://schemas.microsoft.com/office/drawing/2014/main" id="{A2F7DE4E-A7BA-4967-8ACD-D71E325CD72A}"/>
            </a:ext>
          </a:extLst>
        </xdr:cNvPr>
        <xdr:cNvPicPr>
          <a:picLocks noChangeAspect="1"/>
        </xdr:cNvPicPr>
      </xdr:nvPicPr>
      <xdr:blipFill>
        <a:blip xmlns:r="http://schemas.openxmlformats.org/officeDocument/2006/relationships" r:embed="rId1"/>
        <a:stretch>
          <a:fillRect/>
        </a:stretch>
      </xdr:blipFill>
      <xdr:spPr>
        <a:xfrm>
          <a:off x="0" y="0"/>
          <a:ext cx="361950" cy="4762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61950" cy="476250"/>
    <xdr:pic>
      <xdr:nvPicPr>
        <xdr:cNvPr id="2" name="Logo" descr="Logo">
          <a:extLst>
            <a:ext uri="{FF2B5EF4-FFF2-40B4-BE49-F238E27FC236}">
              <a16:creationId xmlns:a16="http://schemas.microsoft.com/office/drawing/2014/main" id="{8522435F-F08E-4BE2-BFA5-41D8FAE45A98}"/>
            </a:ext>
          </a:extLst>
        </xdr:cNvPr>
        <xdr:cNvPicPr>
          <a:picLocks noChangeAspect="1"/>
        </xdr:cNvPicPr>
      </xdr:nvPicPr>
      <xdr:blipFill>
        <a:blip xmlns:r="http://schemas.openxmlformats.org/officeDocument/2006/relationships" r:embed="rId1"/>
        <a:stretch>
          <a:fillRect/>
        </a:stretch>
      </xdr:blipFill>
      <xdr:spPr>
        <a:xfrm>
          <a:off x="0" y="0"/>
          <a:ext cx="361950" cy="476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61950" cy="476250"/>
    <xdr:pic>
      <xdr:nvPicPr>
        <xdr:cNvPr id="2" name="Logo" descr="Logo">
          <a:extLst>
            <a:ext uri="{FF2B5EF4-FFF2-40B4-BE49-F238E27FC236}">
              <a16:creationId xmlns:a16="http://schemas.microsoft.com/office/drawing/2014/main" id="{9CC615C1-B357-4784-B264-5FDA2C0E4FDC}"/>
            </a:ext>
          </a:extLst>
        </xdr:cNvPr>
        <xdr:cNvPicPr>
          <a:picLocks noChangeAspect="1"/>
        </xdr:cNvPicPr>
      </xdr:nvPicPr>
      <xdr:blipFill>
        <a:blip xmlns:r="http://schemas.openxmlformats.org/officeDocument/2006/relationships" r:embed="rId1"/>
        <a:stretch>
          <a:fillRect/>
        </a:stretch>
      </xdr:blipFill>
      <xdr:spPr>
        <a:xfrm>
          <a:off x="0" y="0"/>
          <a:ext cx="361950" cy="4762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72</xdr:row>
      <xdr:rowOff>0</xdr:rowOff>
    </xdr:from>
    <xdr:ext cx="476250" cy="476250"/>
    <xdr:pic>
      <xdr:nvPicPr>
        <xdr:cNvPr id="2" name="Picture 1">
          <a:extLst>
            <a:ext uri="{FF2B5EF4-FFF2-40B4-BE49-F238E27FC236}">
              <a16:creationId xmlns:a16="http://schemas.microsoft.com/office/drawing/2014/main" id="{AFF396E8-EBBF-4800-B5B4-82AE7BEF49F0}"/>
            </a:ext>
          </a:extLst>
        </xdr:cNvPr>
        <xdr:cNvPicPr>
          <a:picLocks noChangeAspect="1"/>
        </xdr:cNvPicPr>
      </xdr:nvPicPr>
      <xdr:blipFill>
        <a:blip xmlns:r="http://schemas.openxmlformats.org/officeDocument/2006/relationships" r:embed="rId1"/>
        <a:stretch>
          <a:fillRect/>
        </a:stretch>
      </xdr:blipFill>
      <xdr:spPr>
        <a:xfrm>
          <a:off x="0" y="53825775"/>
          <a:ext cx="476250"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1F58-3930-4577-889D-44AD5252CBC2}">
  <sheetPr codeName="Sheet12"/>
  <dimension ref="B2:I21"/>
  <sheetViews>
    <sheetView zoomScale="130" zoomScaleNormal="130" workbookViewId="0">
      <selection activeCell="K6" sqref="K6:L22"/>
    </sheetView>
  </sheetViews>
  <sheetFormatPr defaultRowHeight="12.5" x14ac:dyDescent="0.25"/>
  <cols>
    <col min="1" max="1" width="3.1796875" customWidth="1"/>
    <col min="2" max="2" width="42.453125" bestFit="1" customWidth="1"/>
    <col min="3" max="6" width="9.7265625" bestFit="1" customWidth="1"/>
    <col min="7" max="7" width="5.453125" bestFit="1" customWidth="1"/>
    <col min="9" max="9" width="12.453125" bestFit="1" customWidth="1"/>
  </cols>
  <sheetData>
    <row r="2" spans="2:9" ht="15.5" x14ac:dyDescent="0.35">
      <c r="B2" s="16" t="s">
        <v>341</v>
      </c>
    </row>
    <row r="3" spans="2:9" x14ac:dyDescent="0.25">
      <c r="B3" s="15" t="s">
        <v>342</v>
      </c>
    </row>
    <row r="5" spans="2:9" ht="13" x14ac:dyDescent="0.3">
      <c r="B5" s="14"/>
      <c r="C5" s="19" t="s">
        <v>344</v>
      </c>
      <c r="D5" s="19"/>
      <c r="E5" s="19"/>
      <c r="F5" s="19"/>
      <c r="G5" s="19"/>
      <c r="I5" s="14" t="s">
        <v>357</v>
      </c>
    </row>
    <row r="6" spans="2:9" ht="13" x14ac:dyDescent="0.3">
      <c r="B6" s="20" t="s">
        <v>343</v>
      </c>
      <c r="C6" s="20">
        <v>2018</v>
      </c>
      <c r="D6" s="20">
        <v>2017</v>
      </c>
      <c r="E6" s="20">
        <v>2016</v>
      </c>
      <c r="F6" s="20">
        <v>2015</v>
      </c>
      <c r="G6" s="20">
        <v>2014</v>
      </c>
      <c r="I6" s="20" t="s">
        <v>348</v>
      </c>
    </row>
    <row r="7" spans="2:9" x14ac:dyDescent="0.25">
      <c r="B7" s="15" t="s">
        <v>52</v>
      </c>
      <c r="C7" s="24">
        <f>EW_BS!B29/EW_BS!B67</f>
        <v>2.6088295687885008</v>
      </c>
      <c r="D7" s="24">
        <f>EW_BS!C29/EW_BS!C67</f>
        <v>1.8049041271651578</v>
      </c>
      <c r="E7" s="24">
        <f>EW_BS!D29/EW_BS!D67</f>
        <v>4.206572769953052</v>
      </c>
      <c r="F7" s="24">
        <f>EW_BS!E29/EW_BS!E67</f>
        <v>4.3005039899202018</v>
      </c>
      <c r="G7" s="24">
        <f>EW_BS!F29/EW_BS!F67</f>
        <v>5.2822283609576424</v>
      </c>
      <c r="I7" s="24">
        <f>AVERAGE(ALGN!B48,BAX!B48,BSX!B48,IEX!B48,ISRG!B48,MDT!B48,SYK!B48)</f>
        <v>2.5171428571428573</v>
      </c>
    </row>
    <row r="8" spans="2:9" x14ac:dyDescent="0.25">
      <c r="B8" s="15" t="s">
        <v>51</v>
      </c>
      <c r="C8" s="24">
        <f>(EW_BS!B29-EW_BS!B25)/EW_BS!B67</f>
        <v>1.9163814738763405</v>
      </c>
      <c r="D8" s="24">
        <f>(EW_BS!C29-EW_BS!C25)/EW_BS!C67</f>
        <v>1.4093663126381069</v>
      </c>
      <c r="E8" s="24">
        <f>(EW_BS!D29-EW_BS!D25)/EW_BS!D67</f>
        <v>3.4617840375586852</v>
      </c>
      <c r="F8" s="24">
        <f>(EW_BS!E29-EW_BS!E25)/EW_BS!E67</f>
        <v>3.5867282654346915</v>
      </c>
      <c r="G8" s="24">
        <f>(EW_BS!F29-EW_BS!F25)/EW_BS!F67</f>
        <v>4.5989871086556171</v>
      </c>
      <c r="I8" s="24">
        <f>AVERAGE(ALGN!B47,BAX!B47,BSX!B47,IEX!B47,ISRG!B47,MDT!B47,SYK!B47)</f>
        <v>1.8757142857142859</v>
      </c>
    </row>
    <row r="9" spans="2:9" x14ac:dyDescent="0.25">
      <c r="B9" s="15" t="s">
        <v>345</v>
      </c>
      <c r="C9" s="25">
        <f>365/(EW_IS!B17/(AVERAGE(EW_BS!B25:C25)))</f>
        <v>225.72572918884393</v>
      </c>
      <c r="D9" s="25">
        <f>365/(EW_IS!C17/(AVERAGE(EW_BS!C25:D25)))</f>
        <v>198.38769564720667</v>
      </c>
      <c r="E9" s="25">
        <f>365/(EW_IS!D17/(AVERAGE(EW_BS!D25:E25)))</f>
        <v>168.56188863807373</v>
      </c>
      <c r="F9" s="25">
        <f>365/(EW_IS!E17/(AVERAGE(EW_BS!E25:F25)))</f>
        <v>188.26595917044719</v>
      </c>
      <c r="G9" s="25"/>
      <c r="I9" s="25">
        <f>AVERAGE(365/ALGN!B59,365/BAX!B59,365/BSX!B59,365/IEX!B59,365/ISRG!B59,365/MDT!B59,365/SYK!B59)</f>
        <v>114.59778591089723</v>
      </c>
    </row>
    <row r="10" spans="2:9" x14ac:dyDescent="0.25">
      <c r="B10" s="15" t="s">
        <v>346</v>
      </c>
      <c r="C10" s="24">
        <f>EW_IS!B16/(AVERAGE(EW_BS!B20:C20))</f>
        <v>8.4753557199772338</v>
      </c>
      <c r="D10" s="24">
        <f>EW_IS!C16/(AVERAGE(EW_BS!C20:D20))</f>
        <v>8.7290052089950443</v>
      </c>
      <c r="E10" s="24">
        <f>EW_IS!D16/(AVERAGE(EW_BS!D20:E20))</f>
        <v>8.7052430606550146</v>
      </c>
      <c r="F10" s="24">
        <f>EW_IS!E16/(AVERAGE(EW_BS!E20:F20))</f>
        <v>8.2654955253563145</v>
      </c>
      <c r="G10" s="24"/>
      <c r="I10" s="24">
        <f>AVERAGE(ALGN!B58,BAX!B58,BSX!B58,IEX!B58,ISRG!B58,MDT!B58,SYK!B58)</f>
        <v>6.1428571428571432</v>
      </c>
    </row>
    <row r="11" spans="2:9" x14ac:dyDescent="0.25">
      <c r="B11" s="15" t="s">
        <v>57</v>
      </c>
      <c r="C11" s="24">
        <f>EW_IS!B16/(AVERAGE(EW_BS!B45:C45))</f>
        <v>0.67567493987930483</v>
      </c>
      <c r="D11" s="24">
        <f>EW_IS!C16/(AVERAGE(EW_BS!C45:D45))</f>
        <v>0.67320543220521667</v>
      </c>
      <c r="E11" s="24">
        <f>EW_IS!D16/(AVERAGE(EW_BS!D45:E45))</f>
        <v>0.69170177260686405</v>
      </c>
      <c r="F11" s="24">
        <f>EW_IS!E16/(AVERAGE(EW_BS!E45:F45))</f>
        <v>0.65765599451447865</v>
      </c>
      <c r="G11" s="24"/>
      <c r="I11" s="24">
        <f>AVERAGE(ALGN!B47,BAX!B47,BSX!B47,IEX!B47,ISRG!B47,MDT!B47,SYK!B47)</f>
        <v>1.8757142857142859</v>
      </c>
    </row>
    <row r="12" spans="2:9" x14ac:dyDescent="0.25">
      <c r="B12" s="15" t="s">
        <v>83</v>
      </c>
      <c r="C12" s="24">
        <f>(EW_BS!B45-EW_BS!B86)/EW_BS!B86</f>
        <v>0.69522990701821419</v>
      </c>
      <c r="D12" s="24">
        <f>(EW_BS!C45-EW_BS!C86)/EW_BS!C86</f>
        <v>0.92673026182261009</v>
      </c>
      <c r="E12" s="24">
        <f>(EW_BS!D45-EW_BS!D86)/EW_BS!D86</f>
        <v>0.72203130966017559</v>
      </c>
      <c r="F12" s="24">
        <f>(EW_BS!E45-EW_BS!E86)/EW_BS!E86</f>
        <v>0.62170908073988251</v>
      </c>
      <c r="G12" s="24">
        <f>(EW_BS!F45-EW_BS!F86)/EW_BS!F86</f>
        <v>0.60824130692707856</v>
      </c>
      <c r="I12" s="24">
        <f>AVERAGE(ALGN!F53,BAX!B53,BSX!B53,IEX!B53,ISRG!B53,MDT!B53,SYK!B53)</f>
        <v>0.60799999999999998</v>
      </c>
    </row>
    <row r="13" spans="2:9" x14ac:dyDescent="0.25">
      <c r="B13" s="15" t="s">
        <v>347</v>
      </c>
      <c r="C13" s="24">
        <f>1+C12</f>
        <v>1.6952299070182142</v>
      </c>
      <c r="D13" s="24">
        <f>1+D12</f>
        <v>1.9267302618226101</v>
      </c>
      <c r="E13" s="24">
        <f>1+E12</f>
        <v>1.7220313096601756</v>
      </c>
      <c r="F13" s="24">
        <f>1+F12</f>
        <v>1.6217090807398824</v>
      </c>
      <c r="G13" s="24">
        <f>1+G12</f>
        <v>1.6082413069270785</v>
      </c>
      <c r="I13" s="24">
        <f>1+I12</f>
        <v>1.6080000000000001</v>
      </c>
    </row>
    <row r="14" spans="2:9" x14ac:dyDescent="0.25">
      <c r="B14" s="15" t="s">
        <v>362</v>
      </c>
      <c r="C14" s="24">
        <f>(EW_IS!B24+EW_CFS!B17)/EW_IS!B25</f>
        <v>27.612040133779264</v>
      </c>
      <c r="D14" s="24">
        <f>(EW_IS!C24+EW_CFS!C17)/EW_IS!C25</f>
        <v>48.616379310344826</v>
      </c>
      <c r="E14" s="24">
        <f>(EW_IS!D24+EW_CFS!D17)/EW_IS!D25</f>
        <v>42.833333333333336</v>
      </c>
      <c r="F14" s="24">
        <f>(EW_IS!E24+EW_CFS!E17)/EW_IS!E25</f>
        <v>40.784883720930232</v>
      </c>
      <c r="G14" s="24"/>
      <c r="I14" s="24"/>
    </row>
    <row r="15" spans="2:9" x14ac:dyDescent="0.25">
      <c r="B15" s="15" t="s">
        <v>359</v>
      </c>
      <c r="C15" s="26">
        <f>EW_IS!B49/(AVERAGE(EW_BS!B86:C86))*100</f>
        <v>23.691893842469572</v>
      </c>
      <c r="D15" s="26">
        <f>EW_IS!C49/(AVERAGE(EW_BS!C86:D86))*100</f>
        <v>20.935571818051372</v>
      </c>
      <c r="E15" s="26">
        <f>EW_IS!D49/(AVERAGE(EW_BS!D86:E86))*100</f>
        <v>22.236973116495186</v>
      </c>
      <c r="F15" s="26">
        <f>EW_IS!E49/(AVERAGE(EW_BS!E86:F86))*100</f>
        <v>21.084247523697943</v>
      </c>
      <c r="G15" s="26"/>
      <c r="I15" s="26">
        <f>AVERAGE(ALGN!F55,BAX!B40,BSX!B40,IEX!B40,ISRG!B40,MDT!B40,SYK!B40)</f>
        <v>20.556666666666668</v>
      </c>
    </row>
    <row r="17" spans="2:8" x14ac:dyDescent="0.25">
      <c r="B17" s="15" t="s">
        <v>360</v>
      </c>
    </row>
    <row r="18" spans="2:8" x14ac:dyDescent="0.25">
      <c r="B18" s="15" t="s">
        <v>57</v>
      </c>
      <c r="C18" s="24">
        <f>EW_IS!B16/(AVERAGE(EW_BS!B45:C45))</f>
        <v>0.67567493987930483</v>
      </c>
      <c r="D18" s="24">
        <f>EW_IS!C16/(AVERAGE(EW_BS!C45:D45))</f>
        <v>0.67320543220521667</v>
      </c>
      <c r="E18" s="24">
        <f>EW_IS!D16/(AVERAGE(EW_BS!D45:E45))</f>
        <v>0.69170177260686405</v>
      </c>
      <c r="F18" s="24">
        <f>EW_IS!E16/(AVERAGE(EW_BS!E45:F45))</f>
        <v>0.65765599451447865</v>
      </c>
    </row>
    <row r="19" spans="2:8" x14ac:dyDescent="0.25">
      <c r="B19" s="15" t="s">
        <v>347</v>
      </c>
      <c r="C19" s="24">
        <f>AVERAGE(EW_BS!B45:C45)/AVERAGE(EW_BS!B86:C86)</f>
        <v>1.8074828592986254</v>
      </c>
      <c r="D19" s="24">
        <f>AVERAGE(EW_BS!C45:D45)/AVERAGE(EW_BS!C86:D86)</f>
        <v>1.8305711005883196</v>
      </c>
      <c r="E19" s="24">
        <f>AVERAGE(EW_BS!D45:E45)/AVERAGE(EW_BS!D86:E86)</f>
        <v>1.6730052127057262</v>
      </c>
      <c r="F19" s="24">
        <f>AVERAGE(EW_BS!E45:F45)/AVERAGE(EW_BS!E86:F86)</f>
        <v>1.6154223026946426</v>
      </c>
      <c r="H19" s="15"/>
    </row>
    <row r="20" spans="2:8" x14ac:dyDescent="0.25">
      <c r="B20" s="15" t="s">
        <v>361</v>
      </c>
      <c r="C20" s="26">
        <f>EW_IS!B49/EW_IS!B16*100</f>
        <v>19.399376813151392</v>
      </c>
      <c r="D20" s="26">
        <f>EW_IS!C49/EW_IS!C16*100</f>
        <v>16.988327074782404</v>
      </c>
      <c r="E20" s="26">
        <f>EW_IS!D49/EW_IS!D16*100</f>
        <v>19.215845058541689</v>
      </c>
      <c r="F20" s="26">
        <f>EW_IS!E49/EW_IS!E16*100</f>
        <v>19.846011950114288</v>
      </c>
    </row>
    <row r="21" spans="2:8" x14ac:dyDescent="0.25">
      <c r="B21" s="15" t="s">
        <v>359</v>
      </c>
      <c r="C21" s="26">
        <f>C20*C19*C18</f>
        <v>23.691893842469572</v>
      </c>
      <c r="D21" s="26">
        <f>D20*D19*D18</f>
        <v>20.935571818051368</v>
      </c>
      <c r="E21" s="26">
        <f>E20*E19*E18</f>
        <v>22.236973116495189</v>
      </c>
      <c r="F21" s="26">
        <f>F20*F19*F18</f>
        <v>21.084247523697947</v>
      </c>
    </row>
  </sheetData>
  <pageMargins left="0.7" right="0.7" top="0.75" bottom="0.75" header="0.3" footer="0.3"/>
  <pageSetup orientation="portrait" r:id="rId1"/>
  <ignoredErrors>
    <ignoredError sqref="C9:F13"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0AB6-5038-41F4-AA4E-45B98C1DC54B}">
  <sheetPr codeName="Sheet5"/>
  <dimension ref="A1:J143"/>
  <sheetViews>
    <sheetView topLeftCell="A44" workbookViewId="0">
      <selection activeCell="G68" sqref="G68"/>
    </sheetView>
  </sheetViews>
  <sheetFormatPr defaultRowHeight="12.5" x14ac:dyDescent="0.25"/>
  <cols>
    <col min="1" max="1" width="47.54296875" bestFit="1" customWidth="1"/>
  </cols>
  <sheetData>
    <row r="1" spans="1:2" ht="18" x14ac:dyDescent="0.4">
      <c r="A1" s="2" t="s">
        <v>85</v>
      </c>
    </row>
    <row r="3" spans="1:2" ht="18" x14ac:dyDescent="0.4">
      <c r="A3" s="2" t="s">
        <v>2</v>
      </c>
    </row>
    <row r="4" spans="1:2" ht="13" x14ac:dyDescent="0.25">
      <c r="A4" s="3" t="s">
        <v>3</v>
      </c>
      <c r="B4" s="3" t="s">
        <v>4</v>
      </c>
    </row>
    <row r="5" spans="1:2" x14ac:dyDescent="0.25">
      <c r="A5" s="4" t="s">
        <v>86</v>
      </c>
      <c r="B5" s="4" t="s">
        <v>87</v>
      </c>
    </row>
    <row r="6" spans="1:2" x14ac:dyDescent="0.25">
      <c r="A6" s="4"/>
    </row>
    <row r="7" spans="1:2" ht="13" x14ac:dyDescent="0.25">
      <c r="A7" s="3" t="s">
        <v>7</v>
      </c>
      <c r="B7" s="3" t="s">
        <v>8</v>
      </c>
    </row>
    <row r="8" spans="1:2" x14ac:dyDescent="0.25">
      <c r="A8" s="4" t="s">
        <v>88</v>
      </c>
      <c r="B8" s="4" t="s">
        <v>71</v>
      </c>
    </row>
    <row r="9" spans="1:2" x14ac:dyDescent="0.25">
      <c r="A9" s="4"/>
    </row>
    <row r="10" spans="1:2" ht="13" x14ac:dyDescent="0.25">
      <c r="A10" s="3" t="s">
        <v>11</v>
      </c>
      <c r="B10" s="3" t="s">
        <v>12</v>
      </c>
    </row>
    <row r="11" spans="1:2" x14ac:dyDescent="0.25">
      <c r="A11" s="4" t="s">
        <v>84</v>
      </c>
      <c r="B11" s="4" t="s">
        <v>89</v>
      </c>
    </row>
    <row r="12" spans="1:2" x14ac:dyDescent="0.25">
      <c r="A12" s="4"/>
    </row>
    <row r="13" spans="1:2" ht="13" x14ac:dyDescent="0.25">
      <c r="A13" s="3" t="s">
        <v>15</v>
      </c>
      <c r="B13" s="3" t="s">
        <v>16</v>
      </c>
    </row>
    <row r="14" spans="1:2" x14ac:dyDescent="0.25">
      <c r="A14" s="4" t="s">
        <v>90</v>
      </c>
      <c r="B14" s="4" t="s">
        <v>91</v>
      </c>
    </row>
    <row r="15" spans="1:2" x14ac:dyDescent="0.25">
      <c r="A15" s="4"/>
    </row>
    <row r="16" spans="1:2" ht="13" x14ac:dyDescent="0.25">
      <c r="A16" s="3" t="s">
        <v>19</v>
      </c>
      <c r="B16" s="3" t="s">
        <v>20</v>
      </c>
    </row>
    <row r="17" spans="1:2" x14ac:dyDescent="0.25">
      <c r="A17" s="4" t="s">
        <v>21</v>
      </c>
      <c r="B17" s="4" t="s">
        <v>22</v>
      </c>
    </row>
    <row r="18" spans="1:2" x14ac:dyDescent="0.25">
      <c r="A18" s="4"/>
    </row>
    <row r="19" spans="1:2" ht="13" x14ac:dyDescent="0.25">
      <c r="A19" s="3" t="s">
        <v>23</v>
      </c>
      <c r="B19" s="3" t="s">
        <v>24</v>
      </c>
    </row>
    <row r="20" spans="1:2" x14ac:dyDescent="0.25">
      <c r="A20" s="4" t="s">
        <v>92</v>
      </c>
      <c r="B20" s="4" t="s">
        <v>93</v>
      </c>
    </row>
    <row r="21" spans="1:2" x14ac:dyDescent="0.25">
      <c r="A21" s="4"/>
    </row>
    <row r="22" spans="1:2" ht="13" x14ac:dyDescent="0.25">
      <c r="A22" s="3" t="s">
        <v>27</v>
      </c>
      <c r="B22" s="4"/>
    </row>
    <row r="23" spans="1:2" x14ac:dyDescent="0.25">
      <c r="A23" s="4" t="s">
        <v>78</v>
      </c>
      <c r="B23" s="4"/>
    </row>
    <row r="24" spans="1:2" x14ac:dyDescent="0.25">
      <c r="A24" s="4"/>
    </row>
    <row r="26" spans="1:2" ht="18" x14ac:dyDescent="0.4">
      <c r="A26" s="2" t="s">
        <v>31</v>
      </c>
    </row>
    <row r="27" spans="1:2" ht="62.5" x14ac:dyDescent="0.25">
      <c r="A27" s="5" t="s">
        <v>94</v>
      </c>
    </row>
    <row r="28" spans="1:2" ht="62.5" x14ac:dyDescent="0.25">
      <c r="A28" s="5" t="s">
        <v>95</v>
      </c>
    </row>
    <row r="29" spans="1:2" ht="50" x14ac:dyDescent="0.25">
      <c r="A29" s="5" t="s">
        <v>96</v>
      </c>
    </row>
    <row r="32" spans="1:2" ht="18" x14ac:dyDescent="0.4">
      <c r="A32" s="2" t="s">
        <v>35</v>
      </c>
    </row>
    <row r="34" spans="1:10" ht="13" x14ac:dyDescent="0.3">
      <c r="A34" s="6" t="s">
        <v>36</v>
      </c>
    </row>
    <row r="35" spans="1:10" x14ac:dyDescent="0.25">
      <c r="A35" s="5" t="s">
        <v>37</v>
      </c>
    </row>
    <row r="38" spans="1:10" ht="26" x14ac:dyDescent="0.25">
      <c r="A38" s="3" t="s">
        <v>38</v>
      </c>
      <c r="B38" s="7" t="s">
        <v>39</v>
      </c>
      <c r="C38" s="3"/>
      <c r="D38" s="7" t="s">
        <v>40</v>
      </c>
      <c r="E38" s="3"/>
      <c r="F38" s="7" t="s">
        <v>41</v>
      </c>
      <c r="G38" s="3"/>
      <c r="H38" s="7" t="s">
        <v>42</v>
      </c>
      <c r="I38" s="3"/>
      <c r="J38" s="7" t="s">
        <v>43</v>
      </c>
    </row>
    <row r="39" spans="1:10" x14ac:dyDescent="0.25">
      <c r="A39" s="4" t="s">
        <v>44</v>
      </c>
      <c r="B39" s="9">
        <v>8.35</v>
      </c>
      <c r="C39" s="4"/>
      <c r="D39" s="9">
        <v>0.56000000000000005</v>
      </c>
      <c r="E39" s="4"/>
      <c r="F39" s="9">
        <v>1.91</v>
      </c>
      <c r="G39" s="4"/>
      <c r="H39" s="9">
        <v>-1.36</v>
      </c>
      <c r="I39" s="4"/>
      <c r="J39" s="9">
        <v>-0.71</v>
      </c>
    </row>
    <row r="40" spans="1:10" x14ac:dyDescent="0.25">
      <c r="A40" s="4" t="s">
        <v>45</v>
      </c>
      <c r="B40" s="9">
        <v>21.24</v>
      </c>
      <c r="C40" s="4"/>
      <c r="D40" s="9">
        <v>1.51</v>
      </c>
      <c r="E40" s="4"/>
      <c r="F40" s="8">
        <v>5.3</v>
      </c>
      <c r="G40" s="4"/>
      <c r="H40" s="9">
        <v>-3.74</v>
      </c>
      <c r="I40" s="4"/>
      <c r="J40" s="9">
        <v>-1.83</v>
      </c>
    </row>
    <row r="41" spans="1:10" x14ac:dyDescent="0.25">
      <c r="A41" s="4" t="s">
        <v>46</v>
      </c>
      <c r="B41" s="8">
        <v>10.6</v>
      </c>
      <c r="C41" s="4"/>
      <c r="D41" s="9">
        <v>10.34</v>
      </c>
      <c r="E41" s="4"/>
      <c r="F41" s="9">
        <v>3.68</v>
      </c>
      <c r="G41" s="4"/>
      <c r="H41" s="9">
        <v>-2.88</v>
      </c>
      <c r="I41" s="4"/>
      <c r="J41" s="9">
        <v>-2.91</v>
      </c>
    </row>
    <row r="42" spans="1:10" x14ac:dyDescent="0.25">
      <c r="A42" s="4" t="s">
        <v>47</v>
      </c>
      <c r="B42" s="9">
        <v>19.91</v>
      </c>
      <c r="C42" s="4"/>
      <c r="D42" s="9">
        <v>15.87</v>
      </c>
      <c r="E42" s="4"/>
      <c r="F42" s="9">
        <v>8.0500000000000007</v>
      </c>
      <c r="G42" s="4"/>
      <c r="H42" s="8">
        <v>-1.3</v>
      </c>
      <c r="I42" s="4"/>
      <c r="J42" s="9">
        <v>-0.15</v>
      </c>
    </row>
    <row r="43" spans="1:10" x14ac:dyDescent="0.25">
      <c r="A43" s="4" t="s">
        <v>48</v>
      </c>
      <c r="B43" s="9">
        <v>-17.510000000000002</v>
      </c>
      <c r="C43" s="4"/>
      <c r="D43" s="9">
        <v>88.75</v>
      </c>
      <c r="E43" s="4"/>
      <c r="F43" s="9">
        <v>-96.05</v>
      </c>
      <c r="G43" s="4"/>
      <c r="H43" s="11" t="s">
        <v>97</v>
      </c>
      <c r="I43" s="4"/>
      <c r="J43" s="11" t="s">
        <v>97</v>
      </c>
    </row>
    <row r="44" spans="1:10" x14ac:dyDescent="0.25">
      <c r="A44" s="4" t="s">
        <v>49</v>
      </c>
      <c r="B44" s="10">
        <v>306969</v>
      </c>
      <c r="C44" s="4"/>
      <c r="D44" s="10">
        <v>312000</v>
      </c>
      <c r="E44" s="4"/>
      <c r="F44" s="10">
        <v>309744</v>
      </c>
      <c r="G44" s="4"/>
      <c r="H44" s="10">
        <v>299080</v>
      </c>
      <c r="I44" s="4"/>
      <c r="J44" s="10">
        <v>307500</v>
      </c>
    </row>
    <row r="46" spans="1:10" ht="26" x14ac:dyDescent="0.25">
      <c r="A46" s="3" t="s">
        <v>50</v>
      </c>
      <c r="B46" s="7" t="s">
        <v>39</v>
      </c>
      <c r="C46" s="3"/>
      <c r="D46" s="7" t="s">
        <v>40</v>
      </c>
      <c r="E46" s="3"/>
      <c r="F46" s="7" t="s">
        <v>41</v>
      </c>
      <c r="G46" s="3"/>
      <c r="H46" s="7" t="s">
        <v>42</v>
      </c>
      <c r="I46" s="3"/>
      <c r="J46" s="7" t="s">
        <v>43</v>
      </c>
    </row>
    <row r="47" spans="1:10" x14ac:dyDescent="0.25">
      <c r="A47" s="4" t="s">
        <v>51</v>
      </c>
      <c r="B47" s="9">
        <v>0.33</v>
      </c>
      <c r="C47" s="4"/>
      <c r="D47" s="9">
        <v>0.31</v>
      </c>
      <c r="E47" s="4"/>
      <c r="F47" s="9">
        <v>0.53</v>
      </c>
      <c r="G47" s="4"/>
      <c r="H47" s="9">
        <v>0.65</v>
      </c>
      <c r="I47" s="4"/>
      <c r="J47" s="9">
        <v>0.62</v>
      </c>
    </row>
    <row r="48" spans="1:10" x14ac:dyDescent="0.25">
      <c r="A48" s="4" t="s">
        <v>52</v>
      </c>
      <c r="B48" s="9">
        <v>0.76</v>
      </c>
      <c r="C48" s="4"/>
      <c r="D48" s="9">
        <v>0.68</v>
      </c>
      <c r="E48" s="4"/>
      <c r="F48" s="8">
        <v>0.9</v>
      </c>
      <c r="G48" s="4"/>
      <c r="H48" s="9">
        <v>1.43</v>
      </c>
      <c r="I48" s="4"/>
      <c r="J48" s="9">
        <v>1.27</v>
      </c>
    </row>
    <row r="49" spans="1:10" x14ac:dyDescent="0.25">
      <c r="A49" s="4" t="s">
        <v>53</v>
      </c>
      <c r="B49" s="9">
        <v>-5.99</v>
      </c>
      <c r="C49" s="4"/>
      <c r="D49" s="9">
        <v>-9.6199999999999992</v>
      </c>
      <c r="E49" s="4"/>
      <c r="F49" s="9">
        <v>-1.92</v>
      </c>
      <c r="G49" s="4"/>
      <c r="H49" s="9">
        <v>5.74</v>
      </c>
      <c r="I49" s="4"/>
      <c r="J49" s="9">
        <v>4.46</v>
      </c>
    </row>
    <row r="51" spans="1:10" ht="26" x14ac:dyDescent="0.25">
      <c r="A51" s="3" t="s">
        <v>54</v>
      </c>
      <c r="B51" s="7" t="s">
        <v>39</v>
      </c>
      <c r="C51" s="3"/>
      <c r="D51" s="7" t="s">
        <v>40</v>
      </c>
      <c r="E51" s="3"/>
      <c r="F51" s="7" t="s">
        <v>41</v>
      </c>
      <c r="G51" s="3"/>
      <c r="H51" s="7" t="s">
        <v>42</v>
      </c>
      <c r="I51" s="3"/>
      <c r="J51" s="7" t="s">
        <v>43</v>
      </c>
    </row>
    <row r="52" spans="1:10" x14ac:dyDescent="0.25">
      <c r="A52" s="4" t="s">
        <v>82</v>
      </c>
      <c r="B52" s="9">
        <v>0.55000000000000004</v>
      </c>
      <c r="C52" s="4"/>
      <c r="D52" s="9">
        <v>0.54</v>
      </c>
      <c r="E52" s="4"/>
      <c r="F52" s="8">
        <v>0.8</v>
      </c>
      <c r="G52" s="4"/>
      <c r="H52" s="8">
        <v>0.9</v>
      </c>
      <c r="I52" s="4"/>
      <c r="J52" s="8">
        <v>0.6</v>
      </c>
    </row>
    <row r="53" spans="1:10" x14ac:dyDescent="0.25">
      <c r="A53" s="4" t="s">
        <v>83</v>
      </c>
      <c r="B53" s="9">
        <v>0.81</v>
      </c>
      <c r="C53" s="4"/>
      <c r="D53" s="8">
        <v>0.8</v>
      </c>
      <c r="E53" s="4"/>
      <c r="F53" s="9">
        <v>0.81</v>
      </c>
      <c r="G53" s="4"/>
      <c r="H53" s="8">
        <v>0.9</v>
      </c>
      <c r="I53" s="4"/>
      <c r="J53" s="9">
        <v>0.66</v>
      </c>
    </row>
    <row r="54" spans="1:10" x14ac:dyDescent="0.25">
      <c r="A54" s="4" t="s">
        <v>55</v>
      </c>
      <c r="B54" s="9">
        <v>6.33</v>
      </c>
      <c r="C54" s="4"/>
      <c r="D54" s="9">
        <v>5.74</v>
      </c>
      <c r="E54" s="4"/>
      <c r="F54" s="9">
        <v>1.96</v>
      </c>
      <c r="G54" s="4"/>
      <c r="H54" s="11" t="s">
        <v>98</v>
      </c>
      <c r="I54" s="4"/>
      <c r="J54" s="11" t="s">
        <v>98</v>
      </c>
    </row>
    <row r="56" spans="1:10" ht="26" x14ac:dyDescent="0.25">
      <c r="A56" s="3" t="s">
        <v>56</v>
      </c>
      <c r="B56" s="7" t="s">
        <v>39</v>
      </c>
      <c r="C56" s="3"/>
      <c r="D56" s="7" t="s">
        <v>40</v>
      </c>
      <c r="E56" s="3"/>
      <c r="F56" s="7" t="s">
        <v>41</v>
      </c>
      <c r="G56" s="3"/>
      <c r="H56" s="7" t="s">
        <v>42</v>
      </c>
      <c r="I56" s="3"/>
      <c r="J56" s="7" t="s">
        <v>43</v>
      </c>
    </row>
    <row r="57" spans="1:10" x14ac:dyDescent="0.25">
      <c r="A57" s="4" t="s">
        <v>57</v>
      </c>
      <c r="B57" s="9">
        <v>0.49</v>
      </c>
      <c r="C57" s="4"/>
      <c r="D57" s="9">
        <v>0.49</v>
      </c>
      <c r="E57" s="4"/>
      <c r="F57" s="9">
        <v>0.46</v>
      </c>
      <c r="G57" s="4"/>
      <c r="H57" s="9">
        <v>0.43</v>
      </c>
      <c r="I57" s="4"/>
      <c r="J57" s="9">
        <v>0.44</v>
      </c>
    </row>
    <row r="58" spans="1:10" x14ac:dyDescent="0.25">
      <c r="A58" s="4" t="s">
        <v>58</v>
      </c>
      <c r="B58" s="9">
        <v>6.22</v>
      </c>
      <c r="C58" s="4"/>
      <c r="D58" s="9">
        <v>5.99</v>
      </c>
      <c r="E58" s="4"/>
      <c r="F58" s="9">
        <v>6.09</v>
      </c>
      <c r="G58" s="4"/>
      <c r="H58" s="9">
        <v>6.08</v>
      </c>
      <c r="I58" s="4"/>
      <c r="J58" s="9">
        <v>5.93</v>
      </c>
    </row>
    <row r="59" spans="1:10" x14ac:dyDescent="0.25">
      <c r="A59" s="4" t="s">
        <v>59</v>
      </c>
      <c r="B59" s="9">
        <v>2.5099999999999998</v>
      </c>
      <c r="C59" s="4"/>
      <c r="D59" s="9">
        <v>2.5499999999999998</v>
      </c>
      <c r="E59" s="4"/>
      <c r="F59" s="9">
        <v>2.46</v>
      </c>
      <c r="G59" s="4"/>
      <c r="H59" s="9">
        <v>2.2200000000000002</v>
      </c>
      <c r="I59" s="4"/>
      <c r="J59" s="8">
        <v>2.4</v>
      </c>
    </row>
    <row r="60" spans="1:10" x14ac:dyDescent="0.25">
      <c r="A60" s="4" t="s">
        <v>60</v>
      </c>
      <c r="B60" s="9">
        <v>22.35</v>
      </c>
      <c r="C60" s="4"/>
      <c r="D60" s="9">
        <v>18.52</v>
      </c>
      <c r="E60" s="4"/>
      <c r="F60" s="8">
        <v>25.5</v>
      </c>
      <c r="G60" s="4"/>
      <c r="H60" s="9">
        <v>31.75</v>
      </c>
      <c r="I60" s="4"/>
      <c r="J60" s="9">
        <v>29.06</v>
      </c>
    </row>
    <row r="61" spans="1:10" x14ac:dyDescent="0.25">
      <c r="A61" s="4" t="s">
        <v>61</v>
      </c>
      <c r="B61" s="9">
        <v>4.18</v>
      </c>
      <c r="C61" s="4"/>
      <c r="D61" s="8">
        <v>3.8</v>
      </c>
      <c r="E61" s="4"/>
      <c r="F61" s="9">
        <v>3.91</v>
      </c>
      <c r="G61" s="4"/>
      <c r="H61" s="9">
        <v>3.81</v>
      </c>
      <c r="I61" s="4"/>
      <c r="J61" s="9">
        <v>4.4800000000000004</v>
      </c>
    </row>
    <row r="62" spans="1:10" x14ac:dyDescent="0.25">
      <c r="A62" s="4" t="s">
        <v>62</v>
      </c>
      <c r="B62" s="9">
        <v>5.65</v>
      </c>
      <c r="C62" s="4"/>
      <c r="D62" s="9">
        <v>5.44</v>
      </c>
      <c r="E62" s="4"/>
      <c r="F62" s="9">
        <v>5.36</v>
      </c>
      <c r="G62" s="4"/>
      <c r="H62" s="9">
        <v>4.99</v>
      </c>
      <c r="I62" s="4"/>
      <c r="J62" s="9">
        <v>4.83</v>
      </c>
    </row>
    <row r="63" spans="1:10" x14ac:dyDescent="0.25">
      <c r="A63" s="4" t="s">
        <v>63</v>
      </c>
      <c r="B63" s="9">
        <v>58.82</v>
      </c>
      <c r="C63" s="4"/>
      <c r="D63" s="9">
        <v>28.86</v>
      </c>
      <c r="E63" s="4"/>
      <c r="F63" s="9">
        <v>22.07</v>
      </c>
      <c r="G63" s="4"/>
      <c r="H63" s="9">
        <v>16.510000000000002</v>
      </c>
      <c r="I63" s="4"/>
      <c r="J63" s="9">
        <v>18.36</v>
      </c>
    </row>
    <row r="65" spans="1:10" ht="26" x14ac:dyDescent="0.25">
      <c r="A65" s="3" t="s">
        <v>64</v>
      </c>
      <c r="B65" s="7" t="s">
        <v>39</v>
      </c>
      <c r="C65" s="3"/>
      <c r="D65" s="7" t="s">
        <v>40</v>
      </c>
      <c r="E65" s="3"/>
      <c r="F65" s="7" t="s">
        <v>41</v>
      </c>
      <c r="G65" s="3"/>
      <c r="H65" s="7" t="s">
        <v>42</v>
      </c>
      <c r="I65" s="3"/>
      <c r="J65" s="7" t="s">
        <v>43</v>
      </c>
    </row>
    <row r="66" spans="1:10" x14ac:dyDescent="0.25">
      <c r="A66" s="4" t="s">
        <v>65</v>
      </c>
      <c r="B66" s="9">
        <v>0.22</v>
      </c>
      <c r="C66" s="4"/>
      <c r="D66" s="9">
        <v>1.04</v>
      </c>
      <c r="E66" s="4"/>
      <c r="F66" s="9">
        <v>0.71</v>
      </c>
      <c r="G66" s="4"/>
      <c r="H66" s="9">
        <v>0.45</v>
      </c>
      <c r="I66" s="4"/>
      <c r="J66" s="9">
        <v>0.96</v>
      </c>
    </row>
    <row r="67" spans="1:10" x14ac:dyDescent="0.25">
      <c r="A67" s="4" t="s">
        <v>66</v>
      </c>
      <c r="B67" s="8">
        <v>6.3</v>
      </c>
      <c r="C67" s="4"/>
      <c r="D67" s="9">
        <v>5.1100000000000003</v>
      </c>
      <c r="E67" s="4"/>
      <c r="F67" s="9">
        <v>4.9400000000000004</v>
      </c>
      <c r="G67" s="4"/>
      <c r="H67" s="9">
        <v>4.6900000000000004</v>
      </c>
      <c r="I67" s="4"/>
      <c r="J67" s="9">
        <v>4.8600000000000003</v>
      </c>
    </row>
    <row r="76" spans="1:10" x14ac:dyDescent="0.25">
      <c r="A76" s="1" t="s">
        <v>0</v>
      </c>
    </row>
    <row r="77" spans="1:10" ht="18" x14ac:dyDescent="0.4">
      <c r="A77" s="2" t="s">
        <v>99</v>
      </c>
    </row>
    <row r="79" spans="1:10" ht="18" x14ac:dyDescent="0.4">
      <c r="A79" s="2" t="s">
        <v>2</v>
      </c>
    </row>
    <row r="80" spans="1:10" ht="13" x14ac:dyDescent="0.25">
      <c r="A80" s="3" t="s">
        <v>3</v>
      </c>
      <c r="B80" s="3" t="s">
        <v>4</v>
      </c>
    </row>
    <row r="81" spans="1:2" x14ac:dyDescent="0.25">
      <c r="A81" s="4" t="s">
        <v>100</v>
      </c>
      <c r="B81" s="4" t="s">
        <v>101</v>
      </c>
    </row>
    <row r="82" spans="1:2" x14ac:dyDescent="0.25">
      <c r="A82" s="4"/>
    </row>
    <row r="83" spans="1:2" ht="13" x14ac:dyDescent="0.25">
      <c r="A83" s="3" t="s">
        <v>7</v>
      </c>
      <c r="B83" s="3" t="s">
        <v>8</v>
      </c>
    </row>
    <row r="84" spans="1:2" x14ac:dyDescent="0.25">
      <c r="A84" s="4" t="s">
        <v>102</v>
      </c>
      <c r="B84" s="4" t="s">
        <v>103</v>
      </c>
    </row>
    <row r="85" spans="1:2" x14ac:dyDescent="0.25">
      <c r="A85" s="4"/>
    </row>
    <row r="86" spans="1:2" ht="13" x14ac:dyDescent="0.25">
      <c r="A86" s="3" t="s">
        <v>11</v>
      </c>
      <c r="B86" s="3" t="s">
        <v>12</v>
      </c>
    </row>
    <row r="87" spans="1:2" x14ac:dyDescent="0.25">
      <c r="A87" s="4" t="s">
        <v>84</v>
      </c>
      <c r="B87" s="4" t="s">
        <v>104</v>
      </c>
    </row>
    <row r="88" spans="1:2" x14ac:dyDescent="0.25">
      <c r="A88" s="4"/>
    </row>
    <row r="89" spans="1:2" ht="13" x14ac:dyDescent="0.25">
      <c r="A89" s="3" t="s">
        <v>15</v>
      </c>
      <c r="B89" s="3" t="s">
        <v>16</v>
      </c>
    </row>
    <row r="90" spans="1:2" x14ac:dyDescent="0.25">
      <c r="A90" s="4" t="s">
        <v>105</v>
      </c>
      <c r="B90" s="4" t="s">
        <v>106</v>
      </c>
    </row>
    <row r="91" spans="1:2" x14ac:dyDescent="0.25">
      <c r="A91" s="4"/>
    </row>
    <row r="92" spans="1:2" ht="13" x14ac:dyDescent="0.25">
      <c r="A92" s="3" t="s">
        <v>19</v>
      </c>
      <c r="B92" s="3" t="s">
        <v>20</v>
      </c>
    </row>
    <row r="93" spans="1:2" x14ac:dyDescent="0.25">
      <c r="A93" s="4" t="s">
        <v>21</v>
      </c>
      <c r="B93" s="4" t="s">
        <v>22</v>
      </c>
    </row>
    <row r="94" spans="1:2" x14ac:dyDescent="0.25">
      <c r="A94" s="4"/>
    </row>
    <row r="95" spans="1:2" ht="13" x14ac:dyDescent="0.25">
      <c r="A95" s="3" t="s">
        <v>23</v>
      </c>
      <c r="B95" s="3" t="s">
        <v>24</v>
      </c>
    </row>
    <row r="96" spans="1:2" x14ac:dyDescent="0.25">
      <c r="A96" s="4" t="s">
        <v>107</v>
      </c>
      <c r="B96" s="4" t="s">
        <v>108</v>
      </c>
    </row>
    <row r="97" spans="1:2" x14ac:dyDescent="0.25">
      <c r="A97" s="4"/>
    </row>
    <row r="98" spans="1:2" ht="13" x14ac:dyDescent="0.25">
      <c r="A98" s="3" t="s">
        <v>27</v>
      </c>
      <c r="B98" s="3" t="s">
        <v>28</v>
      </c>
    </row>
    <row r="99" spans="1:2" x14ac:dyDescent="0.25">
      <c r="A99" s="4" t="s">
        <v>109</v>
      </c>
      <c r="B99" s="4" t="s">
        <v>110</v>
      </c>
    </row>
    <row r="100" spans="1:2" x14ac:dyDescent="0.25">
      <c r="A100" s="4"/>
    </row>
    <row r="102" spans="1:2" ht="18" x14ac:dyDescent="0.4">
      <c r="A102" s="2" t="s">
        <v>31</v>
      </c>
    </row>
    <row r="103" spans="1:2" ht="62.5" x14ac:dyDescent="0.25">
      <c r="A103" s="5" t="s">
        <v>111</v>
      </c>
    </row>
    <row r="104" spans="1:2" ht="62.5" x14ac:dyDescent="0.25">
      <c r="A104" s="5" t="s">
        <v>112</v>
      </c>
    </row>
    <row r="105" spans="1:2" ht="37.5" x14ac:dyDescent="0.25">
      <c r="A105" s="5" t="s">
        <v>113</v>
      </c>
    </row>
    <row r="108" spans="1:2" ht="18" x14ac:dyDescent="0.4">
      <c r="A108" s="2" t="s">
        <v>35</v>
      </c>
    </row>
    <row r="110" spans="1:2" ht="13" x14ac:dyDescent="0.3">
      <c r="A110" s="6" t="s">
        <v>36</v>
      </c>
    </row>
    <row r="111" spans="1:2" x14ac:dyDescent="0.25">
      <c r="A111" s="5" t="s">
        <v>37</v>
      </c>
    </row>
    <row r="114" spans="1:10" ht="26" x14ac:dyDescent="0.25">
      <c r="A114" s="3" t="s">
        <v>38</v>
      </c>
      <c r="B114" s="7" t="s">
        <v>114</v>
      </c>
      <c r="C114" s="3"/>
      <c r="D114" s="7" t="s">
        <v>115</v>
      </c>
      <c r="E114" s="3"/>
      <c r="F114" s="7" t="s">
        <v>116</v>
      </c>
      <c r="G114" s="3"/>
      <c r="H114" s="7" t="s">
        <v>117</v>
      </c>
      <c r="I114" s="3"/>
      <c r="J114" s="7" t="s">
        <v>118</v>
      </c>
    </row>
    <row r="115" spans="1:10" x14ac:dyDescent="0.25">
      <c r="A115" s="4" t="s">
        <v>44</v>
      </c>
      <c r="B115" s="9">
        <v>3.37</v>
      </c>
      <c r="C115" s="4"/>
      <c r="D115" s="9">
        <v>0.64</v>
      </c>
      <c r="E115" s="4"/>
      <c r="F115" s="9">
        <v>3.47</v>
      </c>
      <c r="G115" s="4"/>
      <c r="H115" s="9">
        <v>4.43</v>
      </c>
      <c r="I115" s="4"/>
      <c r="J115" s="9">
        <v>4.33</v>
      </c>
    </row>
    <row r="116" spans="1:10" x14ac:dyDescent="0.25">
      <c r="A116" s="4" t="s">
        <v>45</v>
      </c>
      <c r="B116" s="9">
        <v>22.01</v>
      </c>
      <c r="C116" s="4"/>
      <c r="D116" s="9">
        <v>3.98</v>
      </c>
      <c r="E116" s="4"/>
      <c r="F116" s="9">
        <v>19.28</v>
      </c>
      <c r="G116" s="4"/>
      <c r="H116" s="9">
        <v>22.22</v>
      </c>
      <c r="I116" s="4"/>
      <c r="J116" s="8">
        <v>19.2</v>
      </c>
    </row>
    <row r="117" spans="1:10" x14ac:dyDescent="0.25">
      <c r="A117" s="4" t="s">
        <v>46</v>
      </c>
      <c r="B117" s="10">
        <v>14</v>
      </c>
      <c r="C117" s="4"/>
      <c r="D117" s="9">
        <v>0.78</v>
      </c>
      <c r="E117" s="4"/>
      <c r="F117" s="9">
        <v>14.47</v>
      </c>
      <c r="G117" s="4"/>
      <c r="H117" s="9">
        <v>20.57</v>
      </c>
      <c r="I117" s="4"/>
      <c r="J117" s="9">
        <v>19.54</v>
      </c>
    </row>
    <row r="118" spans="1:10" x14ac:dyDescent="0.25">
      <c r="A118" s="4" t="s">
        <v>47</v>
      </c>
      <c r="B118" s="9">
        <v>1.72</v>
      </c>
      <c r="C118" s="4"/>
      <c r="D118" s="8">
        <v>0.4</v>
      </c>
      <c r="E118" s="4"/>
      <c r="F118" s="9">
        <v>1.88</v>
      </c>
      <c r="G118" s="4"/>
      <c r="H118" s="9">
        <v>2.25</v>
      </c>
      <c r="I118" s="4"/>
      <c r="J118" s="8">
        <v>2.2999999999999998</v>
      </c>
    </row>
    <row r="119" spans="1:10" x14ac:dyDescent="0.25">
      <c r="A119" s="4" t="s">
        <v>48</v>
      </c>
      <c r="B119" s="9">
        <v>22.04</v>
      </c>
      <c r="C119" s="4"/>
      <c r="D119" s="11" t="s">
        <v>97</v>
      </c>
      <c r="E119" s="4"/>
      <c r="F119" s="9">
        <v>32.74</v>
      </c>
      <c r="G119" s="4"/>
      <c r="H119" s="9">
        <v>37.130000000000003</v>
      </c>
      <c r="I119" s="4"/>
      <c r="J119" s="9">
        <v>38.380000000000003</v>
      </c>
    </row>
    <row r="120" spans="1:10" x14ac:dyDescent="0.25">
      <c r="A120" s="4" t="s">
        <v>49</v>
      </c>
      <c r="B120" s="10">
        <v>2940081</v>
      </c>
      <c r="C120" s="4"/>
      <c r="D120" s="10">
        <v>2725279</v>
      </c>
      <c r="E120" s="4"/>
      <c r="F120" s="10">
        <v>3217228</v>
      </c>
      <c r="G120" s="4"/>
      <c r="H120" s="10">
        <v>3249703</v>
      </c>
      <c r="I120" s="4"/>
      <c r="J120" s="10">
        <v>2971913</v>
      </c>
    </row>
    <row r="122" spans="1:10" ht="26" x14ac:dyDescent="0.25">
      <c r="A122" s="3" t="s">
        <v>50</v>
      </c>
      <c r="B122" s="7" t="s">
        <v>114</v>
      </c>
      <c r="C122" s="3"/>
      <c r="D122" s="7" t="s">
        <v>115</v>
      </c>
      <c r="E122" s="3"/>
      <c r="F122" s="7" t="s">
        <v>116</v>
      </c>
      <c r="G122" s="3"/>
      <c r="H122" s="7" t="s">
        <v>117</v>
      </c>
      <c r="I122" s="3"/>
      <c r="J122" s="7" t="s">
        <v>118</v>
      </c>
    </row>
    <row r="123" spans="1:10" x14ac:dyDescent="0.25">
      <c r="A123" s="4" t="s">
        <v>51</v>
      </c>
      <c r="B123" s="9">
        <v>0.46</v>
      </c>
      <c r="C123" s="4"/>
      <c r="D123" s="9">
        <v>0.42</v>
      </c>
      <c r="E123" s="4"/>
      <c r="F123" s="8">
        <v>0.7</v>
      </c>
      <c r="G123" s="4"/>
      <c r="H123" s="8">
        <v>0.5</v>
      </c>
      <c r="I123" s="4"/>
      <c r="J123" s="9">
        <v>0.65</v>
      </c>
    </row>
    <row r="124" spans="1:10" x14ac:dyDescent="0.25">
      <c r="A124" s="4" t="s">
        <v>52</v>
      </c>
      <c r="B124" s="9">
        <v>1.07</v>
      </c>
      <c r="C124" s="4"/>
      <c r="D124" s="9">
        <v>1.07</v>
      </c>
      <c r="E124" s="4"/>
      <c r="F124" s="9">
        <v>1.34</v>
      </c>
      <c r="G124" s="4"/>
      <c r="H124" s="9">
        <v>1.1100000000000001</v>
      </c>
      <c r="I124" s="4"/>
      <c r="J124" s="9">
        <v>1.26</v>
      </c>
    </row>
    <row r="125" spans="1:10" x14ac:dyDescent="0.25">
      <c r="A125" s="4" t="s">
        <v>53</v>
      </c>
      <c r="B125" s="10">
        <v>4</v>
      </c>
      <c r="C125" s="4"/>
      <c r="D125" s="9">
        <v>4.16</v>
      </c>
      <c r="E125" s="4"/>
      <c r="F125" s="9">
        <v>17.760000000000002</v>
      </c>
      <c r="G125" s="4"/>
      <c r="H125" s="9">
        <v>6.61</v>
      </c>
      <c r="I125" s="4"/>
      <c r="J125" s="9">
        <v>14.96</v>
      </c>
    </row>
    <row r="127" spans="1:10" ht="26" x14ac:dyDescent="0.25">
      <c r="A127" s="3" t="s">
        <v>54</v>
      </c>
      <c r="B127" s="7" t="s">
        <v>114</v>
      </c>
      <c r="C127" s="3"/>
      <c r="D127" s="7" t="s">
        <v>115</v>
      </c>
      <c r="E127" s="3"/>
      <c r="F127" s="7" t="s">
        <v>116</v>
      </c>
      <c r="G127" s="3"/>
      <c r="H127" s="7" t="s">
        <v>117</v>
      </c>
      <c r="I127" s="3"/>
      <c r="J127" s="7" t="s">
        <v>118</v>
      </c>
    </row>
    <row r="128" spans="1:10" x14ac:dyDescent="0.25">
      <c r="A128" s="4" t="s">
        <v>82</v>
      </c>
      <c r="B128" s="8">
        <v>1.2</v>
      </c>
      <c r="C128" s="4"/>
      <c r="D128" s="9">
        <v>1.32</v>
      </c>
      <c r="E128" s="4"/>
      <c r="F128" s="9">
        <v>1.33</v>
      </c>
      <c r="G128" s="4"/>
      <c r="H128" s="9">
        <v>0.76</v>
      </c>
      <c r="I128" s="4"/>
      <c r="J128" s="9">
        <v>0.83</v>
      </c>
    </row>
    <row r="129" spans="1:10" x14ac:dyDescent="0.25">
      <c r="A129" s="4" t="s">
        <v>83</v>
      </c>
      <c r="B129" s="9">
        <v>1.27</v>
      </c>
      <c r="C129" s="4"/>
      <c r="D129" s="9">
        <v>1.49</v>
      </c>
      <c r="E129" s="4"/>
      <c r="F129" s="9">
        <v>1.53</v>
      </c>
      <c r="G129" s="4"/>
      <c r="H129" s="9">
        <v>0.85</v>
      </c>
      <c r="I129" s="4"/>
      <c r="J129" s="9">
        <v>0.88</v>
      </c>
    </row>
    <row r="130" spans="1:10" x14ac:dyDescent="0.25">
      <c r="A130" s="4" t="s">
        <v>55</v>
      </c>
      <c r="B130" s="9">
        <v>7.01</v>
      </c>
      <c r="C130" s="4"/>
      <c r="D130" s="9">
        <v>0.38</v>
      </c>
      <c r="E130" s="4"/>
      <c r="F130" s="9">
        <v>10.55</v>
      </c>
      <c r="G130" s="4"/>
      <c r="H130" s="9">
        <v>13.81</v>
      </c>
      <c r="I130" s="4"/>
      <c r="J130" s="9">
        <v>15.33</v>
      </c>
    </row>
    <row r="132" spans="1:10" ht="26" x14ac:dyDescent="0.25">
      <c r="A132" s="3" t="s">
        <v>56</v>
      </c>
      <c r="B132" s="7" t="s">
        <v>114</v>
      </c>
      <c r="C132" s="3"/>
      <c r="D132" s="7" t="s">
        <v>115</v>
      </c>
      <c r="E132" s="3"/>
      <c r="F132" s="7" t="s">
        <v>116</v>
      </c>
      <c r="G132" s="3"/>
      <c r="H132" s="7" t="s">
        <v>117</v>
      </c>
      <c r="I132" s="3"/>
      <c r="J132" s="7" t="s">
        <v>118</v>
      </c>
    </row>
    <row r="133" spans="1:10" x14ac:dyDescent="0.25">
      <c r="A133" s="4" t="s">
        <v>57</v>
      </c>
      <c r="B133" s="8">
        <v>3.6</v>
      </c>
      <c r="C133" s="4"/>
      <c r="D133" s="9">
        <v>3.42</v>
      </c>
      <c r="E133" s="4"/>
      <c r="F133" s="8">
        <v>3.5</v>
      </c>
      <c r="G133" s="4"/>
      <c r="H133" s="9">
        <v>3.77</v>
      </c>
      <c r="I133" s="4"/>
      <c r="J133" s="9">
        <v>3.65</v>
      </c>
    </row>
    <row r="134" spans="1:10" x14ac:dyDescent="0.25">
      <c r="A134" s="4" t="s">
        <v>58</v>
      </c>
      <c r="B134" s="9">
        <v>17.91</v>
      </c>
      <c r="C134" s="4"/>
      <c r="D134" s="9">
        <v>17.27</v>
      </c>
      <c r="E134" s="4"/>
      <c r="F134" s="9">
        <v>16.82</v>
      </c>
      <c r="G134" s="4"/>
      <c r="H134" s="9">
        <v>17.41</v>
      </c>
      <c r="I134" s="4"/>
      <c r="J134" s="9">
        <v>17.23</v>
      </c>
    </row>
    <row r="135" spans="1:10" x14ac:dyDescent="0.25">
      <c r="A135" s="4" t="s">
        <v>59</v>
      </c>
      <c r="B135" s="9">
        <v>11.04</v>
      </c>
      <c r="C135" s="4"/>
      <c r="D135" s="9">
        <v>10.98</v>
      </c>
      <c r="E135" s="4"/>
      <c r="F135" s="9">
        <v>11.26</v>
      </c>
      <c r="G135" s="4"/>
      <c r="H135" s="8">
        <v>11.6</v>
      </c>
      <c r="I135" s="4"/>
      <c r="J135" s="9">
        <v>11.08</v>
      </c>
    </row>
    <row r="136" spans="1:10" x14ac:dyDescent="0.25">
      <c r="A136" s="4" t="s">
        <v>60</v>
      </c>
      <c r="B136" s="9">
        <v>7.06</v>
      </c>
      <c r="C136" s="4"/>
      <c r="D136" s="9">
        <v>7.28</v>
      </c>
      <c r="E136" s="4"/>
      <c r="F136" s="9">
        <v>7.38</v>
      </c>
      <c r="G136" s="4"/>
      <c r="H136" s="9">
        <v>7.65</v>
      </c>
      <c r="I136" s="4"/>
      <c r="J136" s="9">
        <v>7.73</v>
      </c>
    </row>
    <row r="137" spans="1:10" x14ac:dyDescent="0.25">
      <c r="A137" s="4" t="s">
        <v>61</v>
      </c>
      <c r="B137" s="9">
        <v>70.58</v>
      </c>
      <c r="C137" s="4"/>
      <c r="D137" s="9">
        <v>68.58</v>
      </c>
      <c r="E137" s="4"/>
      <c r="F137" s="9">
        <v>68.48</v>
      </c>
      <c r="G137" s="4"/>
      <c r="H137" s="9">
        <v>55.07</v>
      </c>
      <c r="I137" s="4"/>
      <c r="J137" s="9">
        <v>43.09</v>
      </c>
    </row>
    <row r="138" spans="1:10" x14ac:dyDescent="0.25">
      <c r="A138" s="4" t="s">
        <v>62</v>
      </c>
      <c r="B138" s="8">
        <v>60.1</v>
      </c>
      <c r="C138" s="4"/>
      <c r="D138" s="9">
        <v>62.67</v>
      </c>
      <c r="E138" s="4"/>
      <c r="F138" s="9">
        <v>70.739999999999995</v>
      </c>
      <c r="G138" s="4"/>
      <c r="H138" s="9">
        <v>73.42</v>
      </c>
      <c r="I138" s="4"/>
      <c r="J138" s="9">
        <v>69.16</v>
      </c>
    </row>
    <row r="139" spans="1:10" x14ac:dyDescent="0.25">
      <c r="A139" s="4" t="s">
        <v>63</v>
      </c>
      <c r="B139" s="9">
        <v>67.78</v>
      </c>
      <c r="C139" s="4"/>
      <c r="D139" s="9">
        <v>31.66</v>
      </c>
      <c r="E139" s="4"/>
      <c r="F139" s="9">
        <v>28.15</v>
      </c>
      <c r="G139" s="4"/>
      <c r="H139" s="9">
        <v>34.770000000000003</v>
      </c>
      <c r="I139" s="4"/>
      <c r="J139" s="9">
        <v>27.41</v>
      </c>
    </row>
    <row r="141" spans="1:10" ht="26" x14ac:dyDescent="0.25">
      <c r="A141" s="3" t="s">
        <v>64</v>
      </c>
      <c r="B141" s="7" t="s">
        <v>114</v>
      </c>
      <c r="C141" s="3"/>
      <c r="D141" s="7" t="s">
        <v>115</v>
      </c>
      <c r="E141" s="3"/>
      <c r="F141" s="7" t="s">
        <v>116</v>
      </c>
      <c r="G141" s="3"/>
      <c r="H141" s="7" t="s">
        <v>117</v>
      </c>
      <c r="I141" s="3"/>
      <c r="J141" s="7" t="s">
        <v>118</v>
      </c>
    </row>
    <row r="142" spans="1:10" x14ac:dyDescent="0.25">
      <c r="A142" s="4" t="s">
        <v>65</v>
      </c>
      <c r="B142" s="9">
        <v>9.07</v>
      </c>
      <c r="C142" s="4"/>
      <c r="D142" s="9">
        <v>8.84</v>
      </c>
      <c r="E142" s="4"/>
      <c r="F142" s="9">
        <v>3.74</v>
      </c>
      <c r="G142" s="4"/>
      <c r="H142" s="9">
        <v>9.06</v>
      </c>
      <c r="I142" s="4"/>
      <c r="J142" s="9">
        <v>7.65</v>
      </c>
    </row>
    <row r="143" spans="1:10" x14ac:dyDescent="0.25">
      <c r="A143" s="4" t="s">
        <v>66</v>
      </c>
      <c r="B143" s="9">
        <v>21.16</v>
      </c>
      <c r="C143" s="4"/>
      <c r="D143" s="9">
        <v>19.61</v>
      </c>
      <c r="E143" s="4"/>
      <c r="F143" s="9">
        <v>21.54</v>
      </c>
      <c r="G143" s="4"/>
      <c r="H143" s="9">
        <v>20.350000000000001</v>
      </c>
      <c r="I143" s="4"/>
      <c r="J143" s="9">
        <v>19.07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848E-7642-4D33-84C7-ECBA828F5126}">
  <sheetPr codeName="Sheet8"/>
  <dimension ref="A1:K67"/>
  <sheetViews>
    <sheetView topLeftCell="A43" workbookViewId="0">
      <selection activeCell="A50" sqref="A50"/>
    </sheetView>
  </sheetViews>
  <sheetFormatPr defaultRowHeight="12.5" x14ac:dyDescent="0.25"/>
  <cols>
    <col min="1" max="1" width="36.1796875" bestFit="1" customWidth="1"/>
  </cols>
  <sheetData>
    <row r="1" spans="1:2" ht="18" x14ac:dyDescent="0.4">
      <c r="A1" s="2" t="s">
        <v>120</v>
      </c>
    </row>
    <row r="3" spans="1:2" ht="18" x14ac:dyDescent="0.4">
      <c r="A3" s="2" t="s">
        <v>2</v>
      </c>
    </row>
    <row r="4" spans="1:2" ht="13" x14ac:dyDescent="0.25">
      <c r="A4" s="3" t="s">
        <v>3</v>
      </c>
      <c r="B4" s="3" t="s">
        <v>4</v>
      </c>
    </row>
    <row r="5" spans="1:2" x14ac:dyDescent="0.25">
      <c r="A5" s="4" t="s">
        <v>121</v>
      </c>
      <c r="B5" s="4" t="s">
        <v>122</v>
      </c>
    </row>
    <row r="6" spans="1:2" x14ac:dyDescent="0.25">
      <c r="A6" s="4"/>
    </row>
    <row r="7" spans="1:2" ht="13" x14ac:dyDescent="0.25">
      <c r="A7" s="3" t="s">
        <v>7</v>
      </c>
      <c r="B7" s="3" t="s">
        <v>8</v>
      </c>
    </row>
    <row r="8" spans="1:2" x14ac:dyDescent="0.25">
      <c r="A8" s="4" t="s">
        <v>123</v>
      </c>
      <c r="B8" s="4" t="s">
        <v>124</v>
      </c>
    </row>
    <row r="9" spans="1:2" x14ac:dyDescent="0.25">
      <c r="A9" s="4"/>
    </row>
    <row r="10" spans="1:2" ht="13" x14ac:dyDescent="0.25">
      <c r="A10" s="3" t="s">
        <v>11</v>
      </c>
      <c r="B10" s="3" t="s">
        <v>12</v>
      </c>
    </row>
    <row r="11" spans="1:2" x14ac:dyDescent="0.25">
      <c r="A11" s="4" t="s">
        <v>125</v>
      </c>
      <c r="B11" s="4" t="s">
        <v>126</v>
      </c>
    </row>
    <row r="12" spans="1:2" x14ac:dyDescent="0.25">
      <c r="A12" s="4"/>
    </row>
    <row r="13" spans="1:2" ht="13" x14ac:dyDescent="0.25">
      <c r="A13" s="3" t="s">
        <v>15</v>
      </c>
      <c r="B13" s="3" t="s">
        <v>16</v>
      </c>
    </row>
    <row r="14" spans="1:2" x14ac:dyDescent="0.25">
      <c r="A14" s="4" t="s">
        <v>127</v>
      </c>
      <c r="B14" s="4" t="s">
        <v>128</v>
      </c>
    </row>
    <row r="15" spans="1:2" x14ac:dyDescent="0.25">
      <c r="A15" s="4"/>
    </row>
    <row r="16" spans="1:2" ht="13" x14ac:dyDescent="0.25">
      <c r="A16" s="3" t="s">
        <v>19</v>
      </c>
      <c r="B16" s="3" t="s">
        <v>20</v>
      </c>
    </row>
    <row r="17" spans="1:2" x14ac:dyDescent="0.25">
      <c r="A17" s="4" t="s">
        <v>21</v>
      </c>
      <c r="B17" s="4" t="s">
        <v>22</v>
      </c>
    </row>
    <row r="18" spans="1:2" x14ac:dyDescent="0.25">
      <c r="A18" s="4"/>
    </row>
    <row r="19" spans="1:2" ht="13" x14ac:dyDescent="0.25">
      <c r="A19" s="3" t="s">
        <v>23</v>
      </c>
      <c r="B19" s="3" t="s">
        <v>24</v>
      </c>
    </row>
    <row r="20" spans="1:2" x14ac:dyDescent="0.25">
      <c r="A20" s="4" t="s">
        <v>129</v>
      </c>
      <c r="B20" s="4" t="s">
        <v>130</v>
      </c>
    </row>
    <row r="21" spans="1:2" x14ac:dyDescent="0.25">
      <c r="A21" s="4"/>
    </row>
    <row r="22" spans="1:2" ht="13" x14ac:dyDescent="0.25">
      <c r="A22" s="3" t="s">
        <v>27</v>
      </c>
      <c r="B22" s="4"/>
    </row>
    <row r="23" spans="1:2" x14ac:dyDescent="0.25">
      <c r="A23" s="4" t="s">
        <v>131</v>
      </c>
      <c r="B23" s="4"/>
    </row>
    <row r="24" spans="1:2" x14ac:dyDescent="0.25">
      <c r="A24" s="4"/>
    </row>
    <row r="26" spans="1:2" ht="18" x14ac:dyDescent="0.4">
      <c r="A26" s="2" t="s">
        <v>31</v>
      </c>
    </row>
    <row r="27" spans="1:2" ht="75" x14ac:dyDescent="0.25">
      <c r="A27" s="5" t="s">
        <v>132</v>
      </c>
    </row>
    <row r="28" spans="1:2" ht="87.5" x14ac:dyDescent="0.25">
      <c r="A28" s="5" t="s">
        <v>133</v>
      </c>
    </row>
    <row r="29" spans="1:2" ht="62.5" x14ac:dyDescent="0.25">
      <c r="A29" s="5" t="s">
        <v>134</v>
      </c>
    </row>
    <row r="32" spans="1:2" ht="18" x14ac:dyDescent="0.4">
      <c r="A32" s="2" t="s">
        <v>35</v>
      </c>
    </row>
    <row r="34" spans="1:11" ht="13" x14ac:dyDescent="0.3">
      <c r="A34" s="6" t="s">
        <v>36</v>
      </c>
    </row>
    <row r="35" spans="1:11" ht="25" x14ac:dyDescent="0.25">
      <c r="A35" s="5" t="s">
        <v>37</v>
      </c>
    </row>
    <row r="38" spans="1:11" ht="26" x14ac:dyDescent="0.25">
      <c r="A38" s="3" t="s">
        <v>38</v>
      </c>
      <c r="B38" s="7" t="s">
        <v>39</v>
      </c>
      <c r="C38" s="3"/>
      <c r="D38" s="7" t="s">
        <v>40</v>
      </c>
      <c r="E38" s="3"/>
      <c r="F38" s="7" t="s">
        <v>41</v>
      </c>
      <c r="G38" s="3"/>
      <c r="H38" s="7" t="s">
        <v>42</v>
      </c>
      <c r="I38" s="3"/>
      <c r="J38" s="7" t="s">
        <v>43</v>
      </c>
      <c r="K38" s="3"/>
    </row>
    <row r="39" spans="1:11" x14ac:dyDescent="0.25">
      <c r="A39" s="4" t="s">
        <v>44</v>
      </c>
      <c r="B39" s="9">
        <v>11.95</v>
      </c>
      <c r="C39" s="4"/>
      <c r="D39" s="9">
        <v>10.29</v>
      </c>
      <c r="E39" s="4"/>
      <c r="F39" s="9">
        <v>9.07</v>
      </c>
      <c r="G39" s="4"/>
      <c r="H39" s="8">
        <v>9.9</v>
      </c>
      <c r="I39" s="4"/>
      <c r="J39" s="9">
        <v>9.64</v>
      </c>
      <c r="K39" s="4"/>
    </row>
    <row r="40" spans="1:11" x14ac:dyDescent="0.25">
      <c r="A40" s="4" t="s">
        <v>45</v>
      </c>
      <c r="B40" s="9">
        <v>21.16</v>
      </c>
      <c r="C40" s="4"/>
      <c r="D40" s="9">
        <v>19.66</v>
      </c>
      <c r="E40" s="4"/>
      <c r="F40" s="8">
        <v>18.100000000000001</v>
      </c>
      <c r="G40" s="4"/>
      <c r="H40" s="9">
        <v>19.309999999999999</v>
      </c>
      <c r="I40" s="4"/>
      <c r="J40" s="9">
        <v>18.260000000000002</v>
      </c>
      <c r="K40" s="4"/>
    </row>
    <row r="41" spans="1:11" x14ac:dyDescent="0.25">
      <c r="A41" s="4" t="s">
        <v>46</v>
      </c>
      <c r="B41" s="9">
        <v>20.36</v>
      </c>
      <c r="C41" s="4"/>
      <c r="D41" s="8">
        <v>18.600000000000001</v>
      </c>
      <c r="E41" s="4"/>
      <c r="F41" s="9">
        <v>17.63</v>
      </c>
      <c r="G41" s="4"/>
      <c r="H41" s="9">
        <v>17.850000000000001</v>
      </c>
      <c r="I41" s="4"/>
      <c r="J41" s="9">
        <v>18.36</v>
      </c>
      <c r="K41" s="4"/>
    </row>
    <row r="42" spans="1:11" x14ac:dyDescent="0.25">
      <c r="A42" s="4" t="s">
        <v>47</v>
      </c>
      <c r="B42" s="9">
        <v>24.62</v>
      </c>
      <c r="C42" s="4"/>
      <c r="D42" s="9">
        <v>23.87</v>
      </c>
      <c r="E42" s="4"/>
      <c r="F42" s="9">
        <v>21.92</v>
      </c>
      <c r="G42" s="4"/>
      <c r="H42" s="9">
        <v>23.58</v>
      </c>
      <c r="I42" s="4"/>
      <c r="J42" s="9">
        <v>22.23</v>
      </c>
      <c r="K42" s="4"/>
    </row>
    <row r="43" spans="1:11" x14ac:dyDescent="0.25">
      <c r="A43" s="4" t="s">
        <v>48</v>
      </c>
      <c r="B43" s="9">
        <v>22.38</v>
      </c>
      <c r="C43" s="4"/>
      <c r="D43" s="9">
        <v>25.92</v>
      </c>
      <c r="E43" s="4"/>
      <c r="F43" s="9">
        <v>26.43</v>
      </c>
      <c r="G43" s="4"/>
      <c r="H43" s="9">
        <v>27.92</v>
      </c>
      <c r="I43" s="4"/>
      <c r="J43" s="9">
        <v>28.81</v>
      </c>
      <c r="K43" s="4"/>
    </row>
    <row r="44" spans="1:11" x14ac:dyDescent="0.25">
      <c r="A44" s="4" t="s">
        <v>49</v>
      </c>
      <c r="B44" s="10">
        <v>337822</v>
      </c>
      <c r="C44" s="4"/>
      <c r="D44" s="10">
        <v>319145</v>
      </c>
      <c r="E44" s="4"/>
      <c r="F44" s="10">
        <v>294394</v>
      </c>
      <c r="G44" s="4"/>
      <c r="H44" s="10">
        <v>297113</v>
      </c>
      <c r="I44" s="4"/>
      <c r="J44" s="10">
        <v>319989</v>
      </c>
      <c r="K44" s="4"/>
    </row>
    <row r="46" spans="1:11" ht="26" x14ac:dyDescent="0.25">
      <c r="A46" s="3" t="s">
        <v>50</v>
      </c>
      <c r="B46" s="7" t="s">
        <v>39</v>
      </c>
      <c r="C46" s="3"/>
      <c r="D46" s="7" t="s">
        <v>40</v>
      </c>
      <c r="E46" s="3"/>
      <c r="F46" s="7" t="s">
        <v>41</v>
      </c>
      <c r="G46" s="3"/>
      <c r="H46" s="7" t="s">
        <v>42</v>
      </c>
      <c r="I46" s="3"/>
      <c r="J46" s="7" t="s">
        <v>43</v>
      </c>
      <c r="K46" s="3"/>
    </row>
    <row r="47" spans="1:11" x14ac:dyDescent="0.25">
      <c r="A47" s="4" t="s">
        <v>51</v>
      </c>
      <c r="B47" s="9">
        <v>2.11</v>
      </c>
      <c r="C47" s="4"/>
      <c r="D47" s="9">
        <v>1.84</v>
      </c>
      <c r="E47" s="4"/>
      <c r="F47" s="9">
        <v>1.62</v>
      </c>
      <c r="G47" s="4"/>
      <c r="H47" s="9">
        <v>1.87</v>
      </c>
      <c r="I47" s="4"/>
      <c r="J47" s="9">
        <v>1.84</v>
      </c>
      <c r="K47" s="4"/>
    </row>
    <row r="48" spans="1:11" x14ac:dyDescent="0.25">
      <c r="A48" s="4" t="s">
        <v>52</v>
      </c>
      <c r="B48" s="10">
        <v>3</v>
      </c>
      <c r="C48" s="4"/>
      <c r="D48" s="9">
        <v>2.78</v>
      </c>
      <c r="E48" s="4"/>
      <c r="F48" s="9">
        <v>2.66</v>
      </c>
      <c r="G48" s="4"/>
      <c r="H48" s="9">
        <v>2.79</v>
      </c>
      <c r="I48" s="4"/>
      <c r="J48" s="9">
        <v>2.61</v>
      </c>
      <c r="K48" s="4"/>
    </row>
    <row r="49" spans="1:11" x14ac:dyDescent="0.25">
      <c r="A49" s="4" t="s">
        <v>53</v>
      </c>
      <c r="B49" s="9">
        <v>20.95</v>
      </c>
      <c r="C49" s="4"/>
      <c r="D49" s="9">
        <v>18.920000000000002</v>
      </c>
      <c r="E49" s="4"/>
      <c r="F49" s="9">
        <v>16.28</v>
      </c>
      <c r="G49" s="4"/>
      <c r="H49" s="9">
        <v>19.71</v>
      </c>
      <c r="I49" s="4"/>
      <c r="J49" s="9">
        <v>22.83</v>
      </c>
      <c r="K49" s="4"/>
    </row>
    <row r="51" spans="1:11" ht="26" x14ac:dyDescent="0.25">
      <c r="A51" s="3" t="s">
        <v>54</v>
      </c>
      <c r="B51" s="7" t="s">
        <v>39</v>
      </c>
      <c r="C51" s="3"/>
      <c r="D51" s="7" t="s">
        <v>40</v>
      </c>
      <c r="E51" s="3"/>
      <c r="F51" s="7" t="s">
        <v>41</v>
      </c>
      <c r="G51" s="3"/>
      <c r="H51" s="7" t="s">
        <v>42</v>
      </c>
      <c r="I51" s="3"/>
      <c r="J51" s="7" t="s">
        <v>43</v>
      </c>
      <c r="K51" s="3"/>
    </row>
    <row r="52" spans="1:11" x14ac:dyDescent="0.25">
      <c r="A52" s="4" t="s">
        <v>82</v>
      </c>
      <c r="B52" s="9">
        <v>0.43</v>
      </c>
      <c r="C52" s="4"/>
      <c r="D52" s="9">
        <v>0.46</v>
      </c>
      <c r="E52" s="4"/>
      <c r="F52" s="9">
        <v>0.66</v>
      </c>
      <c r="G52" s="4"/>
      <c r="H52" s="9">
        <v>0.57999999999999996</v>
      </c>
      <c r="I52" s="4"/>
      <c r="J52" s="9">
        <v>0.51</v>
      </c>
      <c r="K52" s="4"/>
    </row>
    <row r="53" spans="1:11" x14ac:dyDescent="0.25">
      <c r="A53" s="4" t="s">
        <v>83</v>
      </c>
      <c r="B53" s="9">
        <v>0.43</v>
      </c>
      <c r="C53" s="4"/>
      <c r="D53" s="9">
        <v>0.46</v>
      </c>
      <c r="E53" s="4"/>
      <c r="F53" s="9">
        <v>0.66</v>
      </c>
      <c r="G53" s="4"/>
      <c r="H53" s="9">
        <v>0.57999999999999996</v>
      </c>
      <c r="I53" s="4"/>
      <c r="J53" s="9">
        <v>0.57999999999999996</v>
      </c>
      <c r="K53" s="4"/>
    </row>
    <row r="54" spans="1:11" x14ac:dyDescent="0.25">
      <c r="A54" s="4" t="s">
        <v>55</v>
      </c>
      <c r="B54" s="9">
        <v>12.89</v>
      </c>
      <c r="C54" s="4"/>
      <c r="D54" s="9">
        <v>10.99</v>
      </c>
      <c r="E54" s="4"/>
      <c r="F54" s="9">
        <v>9.3800000000000008</v>
      </c>
      <c r="G54" s="4"/>
      <c r="H54" s="9">
        <v>9.94</v>
      </c>
      <c r="I54" s="4"/>
      <c r="J54" s="9">
        <v>10.29</v>
      </c>
      <c r="K54" s="4"/>
    </row>
    <row r="56" spans="1:11" ht="26" x14ac:dyDescent="0.25">
      <c r="A56" s="3" t="s">
        <v>56</v>
      </c>
      <c r="B56" s="7" t="s">
        <v>39</v>
      </c>
      <c r="C56" s="3"/>
      <c r="D56" s="7" t="s">
        <v>40</v>
      </c>
      <c r="E56" s="3"/>
      <c r="F56" s="7" t="s">
        <v>41</v>
      </c>
      <c r="G56" s="3"/>
      <c r="H56" s="7" t="s">
        <v>42</v>
      </c>
      <c r="I56" s="3"/>
      <c r="J56" s="7" t="s">
        <v>43</v>
      </c>
      <c r="K56" s="3"/>
    </row>
    <row r="57" spans="1:11" x14ac:dyDescent="0.25">
      <c r="A57" s="4" t="s">
        <v>57</v>
      </c>
      <c r="B57" s="9">
        <v>0.72</v>
      </c>
      <c r="C57" s="4"/>
      <c r="D57" s="8">
        <v>0.7</v>
      </c>
      <c r="E57" s="4"/>
      <c r="F57" s="9">
        <v>0.71</v>
      </c>
      <c r="G57" s="4"/>
      <c r="H57" s="9">
        <v>0.71</v>
      </c>
      <c r="I57" s="4"/>
      <c r="J57" s="9">
        <v>0.74</v>
      </c>
      <c r="K57" s="4"/>
    </row>
    <row r="58" spans="1:11" x14ac:dyDescent="0.25">
      <c r="A58" s="4" t="s">
        <v>58</v>
      </c>
      <c r="B58" s="9">
        <v>8.19</v>
      </c>
      <c r="C58" s="4"/>
      <c r="D58" s="9">
        <v>8.07</v>
      </c>
      <c r="E58" s="4"/>
      <c r="F58" s="9">
        <v>7.91</v>
      </c>
      <c r="G58" s="4"/>
      <c r="H58" s="9">
        <v>7.83</v>
      </c>
      <c r="I58" s="4"/>
      <c r="J58" s="9">
        <v>8.43</v>
      </c>
      <c r="K58" s="4"/>
    </row>
    <row r="59" spans="1:11" x14ac:dyDescent="0.25">
      <c r="A59" s="4" t="s">
        <v>59</v>
      </c>
      <c r="B59" s="9">
        <v>5.0599999999999996</v>
      </c>
      <c r="C59" s="4"/>
      <c r="D59" s="9">
        <v>4.92</v>
      </c>
      <c r="E59" s="4"/>
      <c r="F59" s="9">
        <v>4.8099999999999996</v>
      </c>
      <c r="G59" s="4"/>
      <c r="H59" s="9">
        <v>4.68</v>
      </c>
      <c r="I59" s="4"/>
      <c r="J59" s="9">
        <v>5.12</v>
      </c>
      <c r="K59" s="4"/>
    </row>
    <row r="60" spans="1:11" x14ac:dyDescent="0.25">
      <c r="A60" s="4" t="s">
        <v>60</v>
      </c>
      <c r="B60" s="9">
        <v>17.11</v>
      </c>
      <c r="C60" s="4"/>
      <c r="D60" s="9">
        <v>16.57</v>
      </c>
      <c r="E60" s="4"/>
      <c r="F60" s="9">
        <v>16.350000000000001</v>
      </c>
      <c r="G60" s="4"/>
      <c r="H60" s="9">
        <v>15.76</v>
      </c>
      <c r="I60" s="4"/>
      <c r="J60" s="9">
        <v>16.47</v>
      </c>
      <c r="K60" s="4"/>
    </row>
    <row r="61" spans="1:11" x14ac:dyDescent="0.25">
      <c r="A61" s="4" t="s">
        <v>61</v>
      </c>
      <c r="B61" s="9">
        <v>13.66</v>
      </c>
      <c r="C61" s="4"/>
      <c r="D61" s="9">
        <v>13.76</v>
      </c>
      <c r="E61" s="4"/>
      <c r="F61" s="9">
        <v>13.02</v>
      </c>
      <c r="G61" s="4"/>
      <c r="H61" s="9">
        <v>12.23</v>
      </c>
      <c r="I61" s="4"/>
      <c r="J61" s="9">
        <v>13.74</v>
      </c>
      <c r="K61" s="4"/>
    </row>
    <row r="62" spans="1:11" x14ac:dyDescent="0.25">
      <c r="A62" s="4" t="s">
        <v>62</v>
      </c>
      <c r="B62" s="9">
        <v>9.2100000000000009</v>
      </c>
      <c r="C62" s="4"/>
      <c r="D62" s="9">
        <v>9.0399999999999991</v>
      </c>
      <c r="E62" s="4"/>
      <c r="F62" s="9">
        <v>8.6199999999999992</v>
      </c>
      <c r="G62" s="4"/>
      <c r="H62" s="9">
        <v>8.7799999999999994</v>
      </c>
      <c r="I62" s="4"/>
      <c r="J62" s="9">
        <v>9.92</v>
      </c>
      <c r="K62" s="4"/>
    </row>
    <row r="63" spans="1:11" x14ac:dyDescent="0.25">
      <c r="A63" s="4" t="s">
        <v>63</v>
      </c>
      <c r="B63" s="8">
        <v>5.9</v>
      </c>
      <c r="C63" s="4"/>
      <c r="D63" s="9">
        <v>7.48</v>
      </c>
      <c r="E63" s="4"/>
      <c r="F63" s="9">
        <v>7.47</v>
      </c>
      <c r="G63" s="4"/>
      <c r="H63" s="9">
        <v>4.83</v>
      </c>
      <c r="I63" s="4"/>
      <c r="J63" s="9">
        <v>4.53</v>
      </c>
      <c r="K63" s="4"/>
    </row>
    <row r="65" spans="1:11" ht="26" x14ac:dyDescent="0.25">
      <c r="A65" s="3" t="s">
        <v>64</v>
      </c>
      <c r="B65" s="7" t="s">
        <v>39</v>
      </c>
      <c r="C65" s="3"/>
      <c r="D65" s="7" t="s">
        <v>40</v>
      </c>
      <c r="E65" s="3"/>
      <c r="F65" s="7" t="s">
        <v>41</v>
      </c>
      <c r="G65" s="3"/>
      <c r="H65" s="7" t="s">
        <v>42</v>
      </c>
      <c r="I65" s="3"/>
      <c r="J65" s="7" t="s">
        <v>43</v>
      </c>
      <c r="K65" s="3"/>
    </row>
    <row r="66" spans="1:11" x14ac:dyDescent="0.25">
      <c r="A66" s="4" t="s">
        <v>65</v>
      </c>
      <c r="B66" s="9">
        <v>6.27</v>
      </c>
      <c r="C66" s="4"/>
      <c r="D66" s="9">
        <v>5.68</v>
      </c>
      <c r="E66" s="4"/>
      <c r="F66" s="9">
        <v>5.26</v>
      </c>
      <c r="G66" s="4"/>
      <c r="H66" s="9">
        <v>4.67</v>
      </c>
      <c r="I66" s="4"/>
      <c r="J66" s="9">
        <v>4.62</v>
      </c>
      <c r="K66" s="4"/>
    </row>
    <row r="67" spans="1:11" x14ac:dyDescent="0.25">
      <c r="A67" s="4" t="s">
        <v>66</v>
      </c>
      <c r="B67" s="9">
        <v>26.26</v>
      </c>
      <c r="C67" s="4"/>
      <c r="D67" s="8">
        <v>24.6</v>
      </c>
      <c r="E67" s="4"/>
      <c r="F67" s="8">
        <v>20.2</v>
      </c>
      <c r="G67" s="4"/>
      <c r="H67" s="9">
        <v>18.86</v>
      </c>
      <c r="I67" s="4"/>
      <c r="J67" s="9">
        <v>18.87</v>
      </c>
      <c r="K67" s="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5349-043C-4396-AC72-443FF307B6AA}">
  <sheetPr codeName="Sheet9"/>
  <dimension ref="A1:K67"/>
  <sheetViews>
    <sheetView topLeftCell="A47" workbookViewId="0">
      <selection activeCell="B53" sqref="B53"/>
    </sheetView>
  </sheetViews>
  <sheetFormatPr defaultRowHeight="12.5" x14ac:dyDescent="0.25"/>
  <cols>
    <col min="1" max="1" width="42.90625" bestFit="1" customWidth="1"/>
  </cols>
  <sheetData>
    <row r="1" spans="1:2" ht="18" x14ac:dyDescent="0.4">
      <c r="A1" s="2" t="s">
        <v>135</v>
      </c>
    </row>
    <row r="3" spans="1:2" ht="18" x14ac:dyDescent="0.4">
      <c r="A3" s="2" t="s">
        <v>2</v>
      </c>
    </row>
    <row r="4" spans="1:2" ht="13" x14ac:dyDescent="0.25">
      <c r="A4" s="3" t="s">
        <v>3</v>
      </c>
      <c r="B4" s="3" t="s">
        <v>4</v>
      </c>
    </row>
    <row r="5" spans="1:2" x14ac:dyDescent="0.25">
      <c r="A5" s="4" t="s">
        <v>136</v>
      </c>
      <c r="B5" s="4" t="s">
        <v>137</v>
      </c>
    </row>
    <row r="6" spans="1:2" x14ac:dyDescent="0.25">
      <c r="A6" s="4"/>
    </row>
    <row r="7" spans="1:2" ht="13" x14ac:dyDescent="0.25">
      <c r="A7" s="3" t="s">
        <v>7</v>
      </c>
      <c r="B7" s="3" t="s">
        <v>8</v>
      </c>
    </row>
    <row r="8" spans="1:2" x14ac:dyDescent="0.25">
      <c r="A8" s="4" t="s">
        <v>138</v>
      </c>
      <c r="B8" s="4" t="s">
        <v>10</v>
      </c>
    </row>
    <row r="9" spans="1:2" x14ac:dyDescent="0.25">
      <c r="A9" s="4"/>
    </row>
    <row r="10" spans="1:2" ht="13" x14ac:dyDescent="0.25">
      <c r="A10" s="3" t="s">
        <v>11</v>
      </c>
      <c r="B10" s="3" t="s">
        <v>12</v>
      </c>
    </row>
    <row r="11" spans="1:2" x14ac:dyDescent="0.25">
      <c r="A11" s="4" t="s">
        <v>13</v>
      </c>
      <c r="B11" s="4" t="s">
        <v>139</v>
      </c>
    </row>
    <row r="12" spans="1:2" x14ac:dyDescent="0.25">
      <c r="A12" s="4"/>
    </row>
    <row r="13" spans="1:2" ht="13" x14ac:dyDescent="0.25">
      <c r="A13" s="3" t="s">
        <v>15</v>
      </c>
      <c r="B13" s="3" t="s">
        <v>16</v>
      </c>
    </row>
    <row r="14" spans="1:2" x14ac:dyDescent="0.25">
      <c r="A14" s="4" t="s">
        <v>140</v>
      </c>
      <c r="B14" s="4" t="s">
        <v>141</v>
      </c>
    </row>
    <row r="15" spans="1:2" x14ac:dyDescent="0.25">
      <c r="A15" s="4"/>
    </row>
    <row r="16" spans="1:2" ht="13" x14ac:dyDescent="0.25">
      <c r="A16" s="3" t="s">
        <v>19</v>
      </c>
      <c r="B16" s="3" t="s">
        <v>20</v>
      </c>
    </row>
    <row r="17" spans="1:2" x14ac:dyDescent="0.25">
      <c r="A17" s="4" t="s">
        <v>21</v>
      </c>
      <c r="B17" s="4" t="s">
        <v>22</v>
      </c>
    </row>
    <row r="18" spans="1:2" x14ac:dyDescent="0.25">
      <c r="A18" s="4"/>
    </row>
    <row r="19" spans="1:2" ht="13" x14ac:dyDescent="0.25">
      <c r="A19" s="3" t="s">
        <v>23</v>
      </c>
      <c r="B19" s="3" t="s">
        <v>24</v>
      </c>
    </row>
    <row r="20" spans="1:2" x14ac:dyDescent="0.25">
      <c r="A20" s="4" t="s">
        <v>142</v>
      </c>
      <c r="B20" s="4" t="s">
        <v>143</v>
      </c>
    </row>
    <row r="21" spans="1:2" x14ac:dyDescent="0.25">
      <c r="A21" s="4"/>
    </row>
    <row r="22" spans="1:2" ht="13" x14ac:dyDescent="0.25">
      <c r="A22" s="3" t="s">
        <v>27</v>
      </c>
      <c r="B22" s="3" t="s">
        <v>28</v>
      </c>
    </row>
    <row r="23" spans="1:2" x14ac:dyDescent="0.25">
      <c r="A23" s="4" t="s">
        <v>29</v>
      </c>
      <c r="B23" s="4" t="s">
        <v>144</v>
      </c>
    </row>
    <row r="24" spans="1:2" x14ac:dyDescent="0.25">
      <c r="A24" s="4"/>
    </row>
    <row r="26" spans="1:2" ht="18" x14ac:dyDescent="0.4">
      <c r="A26" s="2" t="s">
        <v>31</v>
      </c>
    </row>
    <row r="27" spans="1:2" ht="62.5" x14ac:dyDescent="0.25">
      <c r="A27" s="5" t="s">
        <v>145</v>
      </c>
    </row>
    <row r="28" spans="1:2" ht="75" x14ac:dyDescent="0.25">
      <c r="A28" s="5" t="s">
        <v>146</v>
      </c>
    </row>
    <row r="29" spans="1:2" ht="50" x14ac:dyDescent="0.25">
      <c r="A29" s="5" t="s">
        <v>147</v>
      </c>
    </row>
    <row r="32" spans="1:2" ht="18" x14ac:dyDescent="0.4">
      <c r="A32" s="2" t="s">
        <v>35</v>
      </c>
    </row>
    <row r="34" spans="1:11" ht="13" x14ac:dyDescent="0.3">
      <c r="A34" s="6" t="s">
        <v>36</v>
      </c>
    </row>
    <row r="35" spans="1:11" ht="25" x14ac:dyDescent="0.25">
      <c r="A35" s="5" t="s">
        <v>37</v>
      </c>
    </row>
    <row r="38" spans="1:11" ht="26" x14ac:dyDescent="0.25">
      <c r="A38" s="3" t="s">
        <v>38</v>
      </c>
      <c r="B38" s="7" t="s">
        <v>39</v>
      </c>
      <c r="C38" s="3"/>
      <c r="D38" s="7" t="s">
        <v>40</v>
      </c>
      <c r="E38" s="3"/>
      <c r="F38" s="7" t="s">
        <v>41</v>
      </c>
      <c r="G38" s="3"/>
      <c r="H38" s="7" t="s">
        <v>42</v>
      </c>
      <c r="I38" s="3"/>
      <c r="J38" s="7" t="s">
        <v>43</v>
      </c>
      <c r="K38" s="3"/>
    </row>
    <row r="39" spans="1:11" x14ac:dyDescent="0.25">
      <c r="A39" s="4" t="s">
        <v>44</v>
      </c>
      <c r="B39" s="9">
        <v>16.579999999999998</v>
      </c>
      <c r="C39" s="4"/>
      <c r="D39" s="9">
        <v>10.78</v>
      </c>
      <c r="E39" s="4"/>
      <c r="F39" s="9">
        <v>12.88</v>
      </c>
      <c r="G39" s="4"/>
      <c r="H39" s="9">
        <v>13.28</v>
      </c>
      <c r="I39" s="4"/>
      <c r="J39" s="9">
        <v>10.59</v>
      </c>
      <c r="K39" s="4"/>
    </row>
    <row r="40" spans="1:11" x14ac:dyDescent="0.25">
      <c r="A40" s="4" t="s">
        <v>45</v>
      </c>
      <c r="B40" s="9">
        <v>19.78</v>
      </c>
      <c r="C40" s="4"/>
      <c r="D40" s="9">
        <v>12.57</v>
      </c>
      <c r="E40" s="4"/>
      <c r="F40" s="9">
        <v>14.54</v>
      </c>
      <c r="G40" s="4"/>
      <c r="H40" s="8">
        <v>15.3</v>
      </c>
      <c r="I40" s="4"/>
      <c r="J40" s="9">
        <v>12.17</v>
      </c>
      <c r="K40" s="4"/>
    </row>
    <row r="41" spans="1:11" x14ac:dyDescent="0.25">
      <c r="A41" s="4" t="s">
        <v>46</v>
      </c>
      <c r="B41" s="9">
        <v>21.03</v>
      </c>
      <c r="C41" s="4"/>
      <c r="D41" s="9">
        <v>20.079999999999998</v>
      </c>
      <c r="E41" s="4"/>
      <c r="F41" s="9">
        <v>18.670000000000002</v>
      </c>
      <c r="G41" s="4"/>
      <c r="H41" s="9">
        <v>19.22</v>
      </c>
      <c r="I41" s="4"/>
      <c r="J41" s="9">
        <v>15.84</v>
      </c>
      <c r="K41" s="4"/>
    </row>
    <row r="42" spans="1:11" x14ac:dyDescent="0.25">
      <c r="A42" s="4" t="s">
        <v>47</v>
      </c>
      <c r="B42" s="9">
        <v>35.43</v>
      </c>
      <c r="C42" s="4"/>
      <c r="D42" s="9">
        <v>36.74</v>
      </c>
      <c r="E42" s="4"/>
      <c r="F42" s="9">
        <v>38.24</v>
      </c>
      <c r="G42" s="4"/>
      <c r="H42" s="9">
        <v>34.79</v>
      </c>
      <c r="I42" s="4"/>
      <c r="J42" s="9">
        <v>29.05</v>
      </c>
      <c r="K42" s="4"/>
    </row>
    <row r="43" spans="1:11" x14ac:dyDescent="0.25">
      <c r="A43" s="4" t="s">
        <v>48</v>
      </c>
      <c r="B43" s="9">
        <v>12.08</v>
      </c>
      <c r="C43" s="4"/>
      <c r="D43" s="9">
        <v>39.81</v>
      </c>
      <c r="E43" s="4"/>
      <c r="F43" s="9">
        <v>24.97</v>
      </c>
      <c r="G43" s="4"/>
      <c r="H43" s="9">
        <v>22.37</v>
      </c>
      <c r="I43" s="4"/>
      <c r="J43" s="9">
        <v>23.72</v>
      </c>
      <c r="K43" s="4"/>
    </row>
    <row r="44" spans="1:11" x14ac:dyDescent="0.25">
      <c r="A44" s="4" t="s">
        <v>49</v>
      </c>
      <c r="B44" s="10">
        <v>673819</v>
      </c>
      <c r="C44" s="4"/>
      <c r="D44" s="10">
        <v>704073</v>
      </c>
      <c r="E44" s="4"/>
      <c r="F44" s="10">
        <v>718245</v>
      </c>
      <c r="G44" s="4"/>
      <c r="H44" s="10">
        <v>742572</v>
      </c>
      <c r="I44" s="4"/>
      <c r="J44" s="10">
        <v>715816</v>
      </c>
      <c r="K44" s="4"/>
    </row>
    <row r="46" spans="1:11" ht="26" x14ac:dyDescent="0.25">
      <c r="A46" s="3" t="s">
        <v>50</v>
      </c>
      <c r="B46" s="7" t="s">
        <v>39</v>
      </c>
      <c r="C46" s="3"/>
      <c r="D46" s="7" t="s">
        <v>40</v>
      </c>
      <c r="E46" s="3"/>
      <c r="F46" s="7" t="s">
        <v>41</v>
      </c>
      <c r="G46" s="3"/>
      <c r="H46" s="7" t="s">
        <v>42</v>
      </c>
      <c r="I46" s="3"/>
      <c r="J46" s="7" t="s">
        <v>43</v>
      </c>
      <c r="K46" s="3"/>
    </row>
    <row r="47" spans="1:11" x14ac:dyDescent="0.25">
      <c r="A47" s="4" t="s">
        <v>51</v>
      </c>
      <c r="B47" s="9">
        <v>4.5599999999999996</v>
      </c>
      <c r="C47" s="4"/>
      <c r="D47" s="9">
        <v>3.51</v>
      </c>
      <c r="E47" s="4"/>
      <c r="F47" s="10">
        <v>5</v>
      </c>
      <c r="G47" s="4"/>
      <c r="H47" s="9">
        <v>3.97</v>
      </c>
      <c r="I47" s="4"/>
      <c r="J47" s="9">
        <v>3.09</v>
      </c>
      <c r="K47" s="4"/>
    </row>
    <row r="48" spans="1:11" x14ac:dyDescent="0.25">
      <c r="A48" s="4" t="s">
        <v>52</v>
      </c>
      <c r="B48" s="9">
        <v>5.28</v>
      </c>
      <c r="C48" s="4"/>
      <c r="D48" s="9">
        <v>3.99</v>
      </c>
      <c r="E48" s="4"/>
      <c r="F48" s="9">
        <v>5.45</v>
      </c>
      <c r="G48" s="4"/>
      <c r="H48" s="9">
        <v>4.46</v>
      </c>
      <c r="I48" s="4"/>
      <c r="J48" s="9">
        <v>3.69</v>
      </c>
      <c r="K48" s="4"/>
    </row>
    <row r="49" spans="1:11" x14ac:dyDescent="0.25">
      <c r="A49" s="4" t="s">
        <v>53</v>
      </c>
      <c r="B49" s="9">
        <v>44.77</v>
      </c>
      <c r="C49" s="4"/>
      <c r="D49" s="9">
        <v>36.590000000000003</v>
      </c>
      <c r="E49" s="4"/>
      <c r="F49" s="9">
        <v>40.909999999999997</v>
      </c>
      <c r="G49" s="4"/>
      <c r="H49" s="9">
        <v>34.72</v>
      </c>
      <c r="I49" s="4"/>
      <c r="J49" s="9">
        <v>33.99</v>
      </c>
      <c r="K49" s="4"/>
    </row>
    <row r="51" spans="1:11" ht="13" x14ac:dyDescent="0.25">
      <c r="A51" s="3" t="s">
        <v>54</v>
      </c>
      <c r="K51" s="3"/>
    </row>
    <row r="52" spans="1:11" x14ac:dyDescent="0.25">
      <c r="A52" s="4" t="s">
        <v>82</v>
      </c>
      <c r="K52" s="4"/>
    </row>
    <row r="53" spans="1:11" x14ac:dyDescent="0.25">
      <c r="A53" s="4" t="s">
        <v>83</v>
      </c>
      <c r="K53" s="4"/>
    </row>
    <row r="54" spans="1:11" x14ac:dyDescent="0.25">
      <c r="A54" s="4" t="s">
        <v>55</v>
      </c>
      <c r="K54" s="4"/>
    </row>
    <row r="55" spans="1:11" x14ac:dyDescent="0.25">
      <c r="K55" s="4"/>
    </row>
    <row r="56" spans="1:11" ht="26" x14ac:dyDescent="0.25">
      <c r="A56" s="3" t="s">
        <v>56</v>
      </c>
      <c r="B56" s="7" t="s">
        <v>39</v>
      </c>
      <c r="C56" s="3"/>
      <c r="D56" s="7" t="s">
        <v>40</v>
      </c>
      <c r="E56" s="3"/>
      <c r="F56" s="7" t="s">
        <v>41</v>
      </c>
      <c r="G56" s="3"/>
      <c r="H56" s="7" t="s">
        <v>42</v>
      </c>
      <c r="I56" s="3"/>
      <c r="J56" s="7" t="s">
        <v>43</v>
      </c>
      <c r="K56" s="4"/>
    </row>
    <row r="57" spans="1:11" x14ac:dyDescent="0.25">
      <c r="A57" s="4" t="s">
        <v>57</v>
      </c>
      <c r="B57" s="9">
        <v>0.55000000000000004</v>
      </c>
      <c r="C57" s="4"/>
      <c r="D57" s="9">
        <v>0.51</v>
      </c>
      <c r="E57" s="4"/>
      <c r="F57" s="9">
        <v>0.47</v>
      </c>
      <c r="G57" s="4"/>
      <c r="H57" s="9">
        <v>0.54</v>
      </c>
      <c r="I57" s="4"/>
      <c r="J57" s="9">
        <v>0.54</v>
      </c>
      <c r="K57" s="4"/>
    </row>
    <row r="58" spans="1:11" x14ac:dyDescent="0.25">
      <c r="A58" s="4" t="s">
        <v>58</v>
      </c>
      <c r="B58" s="9">
        <v>6.24</v>
      </c>
      <c r="C58" s="4"/>
      <c r="D58" s="9">
        <v>6.64</v>
      </c>
      <c r="E58" s="4"/>
      <c r="F58" s="9">
        <v>6.54</v>
      </c>
      <c r="G58" s="4"/>
      <c r="H58" s="9">
        <v>6.72</v>
      </c>
      <c r="I58" s="4"/>
      <c r="J58" s="9">
        <v>6.92</v>
      </c>
      <c r="K58" s="4"/>
    </row>
    <row r="59" spans="1:11" x14ac:dyDescent="0.25">
      <c r="A59" s="4" t="s">
        <v>59</v>
      </c>
      <c r="B59" s="9">
        <v>3.45</v>
      </c>
      <c r="C59" s="4"/>
      <c r="D59" s="9">
        <v>4.41</v>
      </c>
      <c r="E59" s="4"/>
      <c r="F59" s="9">
        <v>4.6500000000000004</v>
      </c>
      <c r="G59" s="4"/>
      <c r="H59" s="9">
        <v>4.6100000000000003</v>
      </c>
      <c r="I59" s="4"/>
      <c r="J59" s="9">
        <v>3.97</v>
      </c>
    </row>
    <row r="60" spans="1:11" ht="13" x14ac:dyDescent="0.25">
      <c r="A60" s="4" t="s">
        <v>60</v>
      </c>
      <c r="B60" s="9">
        <v>40.659999999999997</v>
      </c>
      <c r="C60" s="4"/>
      <c r="D60" s="9">
        <v>41.44</v>
      </c>
      <c r="E60" s="4"/>
      <c r="F60" s="9">
        <v>44.54</v>
      </c>
      <c r="G60" s="4"/>
      <c r="H60" s="9">
        <v>41.76</v>
      </c>
      <c r="I60" s="4"/>
      <c r="J60" s="9">
        <v>39.549999999999997</v>
      </c>
      <c r="K60" s="3"/>
    </row>
    <row r="61" spans="1:11" x14ac:dyDescent="0.25">
      <c r="A61" s="4" t="s">
        <v>61</v>
      </c>
      <c r="B61" s="9">
        <v>9.77</v>
      </c>
      <c r="C61" s="4"/>
      <c r="D61" s="9">
        <v>10.02</v>
      </c>
      <c r="E61" s="4"/>
      <c r="F61" s="9">
        <v>10.76</v>
      </c>
      <c r="G61" s="4"/>
      <c r="H61" s="9">
        <v>10.92</v>
      </c>
      <c r="I61" s="4"/>
      <c r="J61" s="9">
        <v>11.92</v>
      </c>
      <c r="K61" s="4"/>
    </row>
    <row r="62" spans="1:11" x14ac:dyDescent="0.25">
      <c r="A62" s="4" t="s">
        <v>62</v>
      </c>
      <c r="B62" s="9">
        <v>5.23</v>
      </c>
      <c r="C62" s="4"/>
      <c r="D62" s="9">
        <v>5.84</v>
      </c>
      <c r="E62" s="4"/>
      <c r="F62" s="9">
        <v>6.06</v>
      </c>
      <c r="G62" s="4"/>
      <c r="H62" s="9">
        <v>5.82</v>
      </c>
      <c r="I62" s="4"/>
      <c r="J62" s="9">
        <v>6.11</v>
      </c>
      <c r="K62" s="4"/>
    </row>
    <row r="63" spans="1:11" x14ac:dyDescent="0.25">
      <c r="A63" s="4" t="s">
        <v>63</v>
      </c>
      <c r="B63" s="9">
        <v>4.95</v>
      </c>
      <c r="C63" s="4"/>
      <c r="D63" s="9">
        <v>3.71</v>
      </c>
      <c r="E63" s="4"/>
      <c r="F63" s="9">
        <v>3.08</v>
      </c>
      <c r="G63" s="4"/>
      <c r="H63" s="9">
        <v>3.63</v>
      </c>
      <c r="I63" s="4"/>
      <c r="J63" s="9">
        <v>3.08</v>
      </c>
    </row>
    <row r="65" spans="1:10" ht="26" x14ac:dyDescent="0.25">
      <c r="A65" s="3" t="s">
        <v>64</v>
      </c>
      <c r="B65" s="7" t="s">
        <v>39</v>
      </c>
      <c r="C65" s="3"/>
      <c r="D65" s="7" t="s">
        <v>40</v>
      </c>
      <c r="E65" s="3"/>
      <c r="F65" s="7" t="s">
        <v>41</v>
      </c>
      <c r="G65" s="3"/>
      <c r="H65" s="7" t="s">
        <v>42</v>
      </c>
      <c r="I65" s="3"/>
      <c r="J65" s="7" t="s">
        <v>43</v>
      </c>
    </row>
    <row r="66" spans="1:10" x14ac:dyDescent="0.25">
      <c r="A66" s="4" t="s">
        <v>65</v>
      </c>
      <c r="B66" s="9">
        <v>10.29</v>
      </c>
      <c r="C66" s="4"/>
      <c r="D66" s="9">
        <v>10.24</v>
      </c>
      <c r="E66" s="4"/>
      <c r="F66" s="9">
        <v>9.0500000000000007</v>
      </c>
      <c r="G66" s="4"/>
      <c r="H66" s="9">
        <v>6.94</v>
      </c>
      <c r="I66" s="4"/>
      <c r="J66" s="9">
        <v>6.01</v>
      </c>
    </row>
    <row r="67" spans="1:10" x14ac:dyDescent="0.25">
      <c r="A67" s="4" t="s">
        <v>66</v>
      </c>
      <c r="B67" s="9">
        <v>58.33</v>
      </c>
      <c r="C67" s="4"/>
      <c r="D67" s="9">
        <v>42.08</v>
      </c>
      <c r="E67" s="4"/>
      <c r="F67" s="9">
        <v>49.64</v>
      </c>
      <c r="G67" s="4"/>
      <c r="H67" s="8">
        <v>38.5</v>
      </c>
      <c r="I67" s="4"/>
      <c r="J67" s="9">
        <v>30.78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8C74-2F0C-4BA5-A588-603A3EBE2FAC}">
  <sheetPr codeName="Sheet10"/>
  <dimension ref="A1:K67"/>
  <sheetViews>
    <sheetView topLeftCell="A41" workbookViewId="0">
      <selection activeCell="B59" sqref="B59"/>
    </sheetView>
  </sheetViews>
  <sheetFormatPr defaultRowHeight="12.5" x14ac:dyDescent="0.25"/>
  <cols>
    <col min="1" max="1" width="34.54296875" bestFit="1" customWidth="1"/>
  </cols>
  <sheetData>
    <row r="1" spans="1:2" ht="18" x14ac:dyDescent="0.4">
      <c r="A1" s="2" t="s">
        <v>148</v>
      </c>
    </row>
    <row r="3" spans="1:2" ht="18" x14ac:dyDescent="0.4">
      <c r="A3" s="2" t="s">
        <v>2</v>
      </c>
    </row>
    <row r="4" spans="1:2" ht="13" x14ac:dyDescent="0.25">
      <c r="A4" s="3" t="s">
        <v>3</v>
      </c>
      <c r="B4" s="3" t="s">
        <v>4</v>
      </c>
    </row>
    <row r="5" spans="1:2" x14ac:dyDescent="0.25">
      <c r="A5" s="4" t="s">
        <v>149</v>
      </c>
      <c r="B5" s="4" t="s">
        <v>150</v>
      </c>
    </row>
    <row r="6" spans="1:2" x14ac:dyDescent="0.25">
      <c r="A6" s="4"/>
    </row>
    <row r="7" spans="1:2" ht="13" x14ac:dyDescent="0.25">
      <c r="A7" s="3" t="s">
        <v>7</v>
      </c>
      <c r="B7" s="3" t="s">
        <v>8</v>
      </c>
    </row>
    <row r="8" spans="1:2" x14ac:dyDescent="0.25">
      <c r="A8" s="4" t="s">
        <v>151</v>
      </c>
      <c r="B8" s="4" t="s">
        <v>152</v>
      </c>
    </row>
    <row r="9" spans="1:2" x14ac:dyDescent="0.25">
      <c r="A9" s="4"/>
    </row>
    <row r="10" spans="1:2" ht="13" x14ac:dyDescent="0.25">
      <c r="A10" s="3" t="s">
        <v>11</v>
      </c>
      <c r="B10" s="3" t="s">
        <v>12</v>
      </c>
    </row>
    <row r="11" spans="1:2" x14ac:dyDescent="0.25">
      <c r="A11" s="4" t="s">
        <v>13</v>
      </c>
      <c r="B11" s="4" t="s">
        <v>153</v>
      </c>
    </row>
    <row r="12" spans="1:2" x14ac:dyDescent="0.25">
      <c r="A12" s="4"/>
    </row>
    <row r="13" spans="1:2" ht="13" x14ac:dyDescent="0.25">
      <c r="A13" s="3" t="s">
        <v>15</v>
      </c>
      <c r="B13" s="3" t="s">
        <v>16</v>
      </c>
    </row>
    <row r="14" spans="1:2" x14ac:dyDescent="0.25">
      <c r="A14" s="4" t="s">
        <v>154</v>
      </c>
      <c r="B14" s="4" t="s">
        <v>155</v>
      </c>
    </row>
    <row r="15" spans="1:2" x14ac:dyDescent="0.25">
      <c r="A15" s="4"/>
    </row>
    <row r="16" spans="1:2" ht="13" x14ac:dyDescent="0.25">
      <c r="A16" s="3" t="s">
        <v>19</v>
      </c>
      <c r="B16" s="3" t="s">
        <v>20</v>
      </c>
    </row>
    <row r="17" spans="1:2" x14ac:dyDescent="0.25">
      <c r="A17" s="4" t="s">
        <v>156</v>
      </c>
      <c r="B17" s="4" t="s">
        <v>22</v>
      </c>
    </row>
    <row r="18" spans="1:2" x14ac:dyDescent="0.25">
      <c r="A18" s="4"/>
    </row>
    <row r="19" spans="1:2" ht="13" x14ac:dyDescent="0.25">
      <c r="A19" s="3" t="s">
        <v>23</v>
      </c>
      <c r="B19" s="3" t="s">
        <v>24</v>
      </c>
    </row>
    <row r="20" spans="1:2" x14ac:dyDescent="0.25">
      <c r="A20" s="4" t="s">
        <v>157</v>
      </c>
      <c r="B20" s="4" t="s">
        <v>158</v>
      </c>
    </row>
    <row r="21" spans="1:2" x14ac:dyDescent="0.25">
      <c r="A21" s="4"/>
    </row>
    <row r="22" spans="1:2" ht="13" x14ac:dyDescent="0.25">
      <c r="A22" s="3" t="s">
        <v>27</v>
      </c>
      <c r="B22" s="4"/>
    </row>
    <row r="23" spans="1:2" x14ac:dyDescent="0.25">
      <c r="A23" s="4" t="s">
        <v>159</v>
      </c>
      <c r="B23" s="4"/>
    </row>
    <row r="24" spans="1:2" x14ac:dyDescent="0.25">
      <c r="A24" s="4"/>
    </row>
    <row r="26" spans="1:2" ht="18" x14ac:dyDescent="0.4">
      <c r="A26" s="2" t="s">
        <v>31</v>
      </c>
    </row>
    <row r="27" spans="1:2" ht="87.5" x14ac:dyDescent="0.25">
      <c r="A27" s="5" t="s">
        <v>160</v>
      </c>
    </row>
    <row r="28" spans="1:2" ht="87.5" x14ac:dyDescent="0.25">
      <c r="A28" s="5" t="s">
        <v>161</v>
      </c>
    </row>
    <row r="29" spans="1:2" ht="50" x14ac:dyDescent="0.25">
      <c r="A29" s="5" t="s">
        <v>162</v>
      </c>
    </row>
    <row r="32" spans="1:2" ht="18" x14ac:dyDescent="0.4">
      <c r="A32" s="2" t="s">
        <v>35</v>
      </c>
    </row>
    <row r="34" spans="1:11" ht="13" x14ac:dyDescent="0.3">
      <c r="A34" s="6" t="s">
        <v>36</v>
      </c>
    </row>
    <row r="35" spans="1:11" ht="25" x14ac:dyDescent="0.25">
      <c r="A35" s="5" t="s">
        <v>37</v>
      </c>
    </row>
    <row r="38" spans="1:11" ht="26" x14ac:dyDescent="0.25">
      <c r="A38" s="3" t="s">
        <v>38</v>
      </c>
      <c r="B38" s="7" t="s">
        <v>163</v>
      </c>
      <c r="C38" s="3"/>
      <c r="D38" s="7" t="s">
        <v>164</v>
      </c>
      <c r="E38" s="3"/>
      <c r="F38" s="7" t="s">
        <v>165</v>
      </c>
      <c r="G38" s="3"/>
      <c r="H38" s="7" t="s">
        <v>166</v>
      </c>
      <c r="I38" s="3"/>
      <c r="J38" s="7" t="s">
        <v>167</v>
      </c>
      <c r="K38" s="3"/>
    </row>
    <row r="39" spans="1:11" x14ac:dyDescent="0.25">
      <c r="A39" s="4" t="s">
        <v>44</v>
      </c>
      <c r="B39" s="9">
        <v>5.13</v>
      </c>
      <c r="C39" s="4"/>
      <c r="D39" s="9">
        <v>3.25</v>
      </c>
      <c r="E39" s="4"/>
      <c r="F39" s="9">
        <v>4.04</v>
      </c>
      <c r="G39" s="4"/>
      <c r="H39" s="9">
        <v>3.37</v>
      </c>
      <c r="I39" s="4"/>
      <c r="J39" s="9">
        <v>3.71</v>
      </c>
      <c r="K39" s="4"/>
    </row>
    <row r="40" spans="1:11" x14ac:dyDescent="0.25">
      <c r="A40" s="4" t="s">
        <v>45</v>
      </c>
      <c r="B40" s="9">
        <v>9.2100000000000009</v>
      </c>
      <c r="C40" s="4"/>
      <c r="D40" s="9">
        <v>6.15</v>
      </c>
      <c r="E40" s="4"/>
      <c r="F40" s="9">
        <v>7.87</v>
      </c>
      <c r="G40" s="4"/>
      <c r="H40" s="9">
        <v>6.61</v>
      </c>
      <c r="I40" s="4"/>
      <c r="J40" s="9">
        <v>7.38</v>
      </c>
      <c r="K40" s="4"/>
    </row>
    <row r="41" spans="1:11" x14ac:dyDescent="0.25">
      <c r="A41" s="4" t="s">
        <v>46</v>
      </c>
      <c r="B41" s="9">
        <v>8.2799999999999994</v>
      </c>
      <c r="C41" s="4"/>
      <c r="D41" s="9">
        <v>7.43</v>
      </c>
      <c r="E41" s="4"/>
      <c r="F41" s="9">
        <v>6.38</v>
      </c>
      <c r="G41" s="4"/>
      <c r="H41" s="9">
        <v>6.03</v>
      </c>
      <c r="I41" s="4"/>
      <c r="J41" s="9">
        <v>6.25</v>
      </c>
      <c r="K41" s="4"/>
    </row>
    <row r="42" spans="1:11" x14ac:dyDescent="0.25">
      <c r="A42" s="4" t="s">
        <v>47</v>
      </c>
      <c r="B42" s="9">
        <v>30.43</v>
      </c>
      <c r="C42" s="4"/>
      <c r="D42" s="9">
        <v>30.27</v>
      </c>
      <c r="E42" s="4"/>
      <c r="F42" s="9">
        <v>27.76</v>
      </c>
      <c r="G42" s="4"/>
      <c r="H42" s="9">
        <v>28.13</v>
      </c>
      <c r="I42" s="4"/>
      <c r="J42" s="9">
        <v>25.03</v>
      </c>
      <c r="K42" s="4"/>
    </row>
    <row r="43" spans="1:11" x14ac:dyDescent="0.25">
      <c r="A43" s="4" t="s">
        <v>48</v>
      </c>
      <c r="B43" s="9">
        <v>10.53</v>
      </c>
      <c r="C43" s="4"/>
      <c r="D43" s="9">
        <v>45.46</v>
      </c>
      <c r="E43" s="4"/>
      <c r="F43" s="9">
        <v>12.56</v>
      </c>
      <c r="G43" s="4"/>
      <c r="H43" s="8">
        <v>18.399999999999999</v>
      </c>
      <c r="I43" s="4"/>
      <c r="J43" s="9">
        <v>23.26</v>
      </c>
      <c r="K43" s="4"/>
    </row>
    <row r="44" spans="1:11" x14ac:dyDescent="0.25">
      <c r="A44" s="4" t="s">
        <v>49</v>
      </c>
      <c r="B44" s="10">
        <v>340455</v>
      </c>
      <c r="C44" s="4"/>
      <c r="D44" s="10">
        <v>348291</v>
      </c>
      <c r="E44" s="4"/>
      <c r="F44" s="10">
        <v>326484</v>
      </c>
      <c r="G44" s="4"/>
      <c r="H44" s="10">
        <v>322349</v>
      </c>
      <c r="I44" s="4"/>
      <c r="J44" s="10">
        <v>220833</v>
      </c>
      <c r="K44" s="4"/>
    </row>
    <row r="46" spans="1:11" ht="26" x14ac:dyDescent="0.25">
      <c r="A46" s="3" t="s">
        <v>50</v>
      </c>
      <c r="B46" s="7" t="s">
        <v>163</v>
      </c>
      <c r="C46" s="3"/>
      <c r="D46" s="7" t="s">
        <v>164</v>
      </c>
      <c r="E46" s="3"/>
      <c r="F46" s="7" t="s">
        <v>165</v>
      </c>
      <c r="G46" s="3"/>
      <c r="H46" s="7" t="s">
        <v>166</v>
      </c>
      <c r="I46" s="3"/>
      <c r="J46" s="7" t="s">
        <v>167</v>
      </c>
      <c r="K46" s="3"/>
    </row>
    <row r="47" spans="1:11" x14ac:dyDescent="0.25">
      <c r="A47" s="4" t="s">
        <v>51</v>
      </c>
      <c r="B47" s="8">
        <v>1.9</v>
      </c>
      <c r="C47" s="4"/>
      <c r="D47" s="9">
        <v>1.71</v>
      </c>
      <c r="E47" s="4"/>
      <c r="F47" s="9">
        <v>1.36</v>
      </c>
      <c r="G47" s="4"/>
      <c r="H47" s="9">
        <v>2.54</v>
      </c>
      <c r="I47" s="4"/>
      <c r="J47" s="9">
        <v>2.68</v>
      </c>
      <c r="K47" s="4"/>
    </row>
    <row r="48" spans="1:11" x14ac:dyDescent="0.25">
      <c r="A48" s="4" t="s">
        <v>52</v>
      </c>
      <c r="B48" s="9">
        <v>2.59</v>
      </c>
      <c r="C48" s="4"/>
      <c r="D48" s="9">
        <v>2.2799999999999998</v>
      </c>
      <c r="E48" s="4"/>
      <c r="F48" s="9">
        <v>1.75</v>
      </c>
      <c r="G48" s="4"/>
      <c r="H48" s="9">
        <v>3.29</v>
      </c>
      <c r="I48" s="4"/>
      <c r="J48" s="9">
        <v>3.36</v>
      </c>
      <c r="K48" s="4"/>
    </row>
    <row r="49" spans="1:11" x14ac:dyDescent="0.25">
      <c r="A49" s="4" t="s">
        <v>53</v>
      </c>
      <c r="B49" s="9">
        <v>15.05</v>
      </c>
      <c r="C49" s="4"/>
      <c r="D49" s="9">
        <v>14.11</v>
      </c>
      <c r="E49" s="4"/>
      <c r="F49" s="9">
        <v>10.67</v>
      </c>
      <c r="G49" s="4"/>
      <c r="H49" s="9">
        <v>16.47</v>
      </c>
      <c r="I49" s="4"/>
      <c r="J49" s="9">
        <v>20.309999999999999</v>
      </c>
      <c r="K49" s="4"/>
    </row>
    <row r="51" spans="1:11" ht="26" x14ac:dyDescent="0.25">
      <c r="A51" s="3" t="s">
        <v>54</v>
      </c>
      <c r="B51" s="7" t="s">
        <v>163</v>
      </c>
      <c r="C51" s="3"/>
      <c r="D51" s="7" t="s">
        <v>164</v>
      </c>
      <c r="E51" s="3"/>
      <c r="F51" s="7" t="s">
        <v>165</v>
      </c>
      <c r="G51" s="3"/>
      <c r="H51" s="7" t="s">
        <v>166</v>
      </c>
      <c r="I51" s="3"/>
      <c r="J51" s="7" t="s">
        <v>167</v>
      </c>
      <c r="K51" s="3"/>
    </row>
    <row r="52" spans="1:11" x14ac:dyDescent="0.25">
      <c r="A52" s="4" t="s">
        <v>82</v>
      </c>
      <c r="B52" s="9">
        <v>0.49</v>
      </c>
      <c r="C52" s="4"/>
      <c r="D52" s="9">
        <v>0.47</v>
      </c>
      <c r="E52" s="4"/>
      <c r="F52" s="9">
        <v>0.52</v>
      </c>
      <c r="G52" s="4"/>
      <c r="H52" s="9">
        <v>0.57999999999999996</v>
      </c>
      <c r="I52" s="4"/>
      <c r="J52" s="9">
        <v>0.63</v>
      </c>
      <c r="K52" s="4"/>
    </row>
    <row r="53" spans="1:11" x14ac:dyDescent="0.25">
      <c r="A53" s="4" t="s">
        <v>83</v>
      </c>
      <c r="B53" s="9">
        <v>0.51</v>
      </c>
      <c r="C53" s="4"/>
      <c r="D53" s="9">
        <v>0.51</v>
      </c>
      <c r="E53" s="4"/>
      <c r="F53" s="9">
        <v>0.66</v>
      </c>
      <c r="G53" s="4"/>
      <c r="H53" s="8">
        <v>0.6</v>
      </c>
      <c r="I53" s="4"/>
      <c r="J53" s="9">
        <v>0.68</v>
      </c>
      <c r="K53" s="4"/>
    </row>
    <row r="54" spans="1:11" x14ac:dyDescent="0.25">
      <c r="A54" s="4" t="s">
        <v>55</v>
      </c>
      <c r="B54" s="9">
        <v>4.34</v>
      </c>
      <c r="C54" s="4"/>
      <c r="D54" s="9">
        <v>7.95</v>
      </c>
      <c r="E54" s="4"/>
      <c r="F54" s="9">
        <v>7.32</v>
      </c>
      <c r="G54" s="4"/>
      <c r="H54" s="9">
        <v>5.54</v>
      </c>
      <c r="I54" s="4"/>
      <c r="J54" s="9">
        <v>13.45</v>
      </c>
      <c r="K54" s="4"/>
    </row>
    <row r="56" spans="1:11" ht="26" x14ac:dyDescent="0.25">
      <c r="A56" s="3" t="s">
        <v>56</v>
      </c>
      <c r="B56" s="7" t="s">
        <v>163</v>
      </c>
      <c r="C56" s="3"/>
      <c r="D56" s="7" t="s">
        <v>164</v>
      </c>
      <c r="E56" s="3"/>
      <c r="F56" s="7" t="s">
        <v>165</v>
      </c>
      <c r="G56" s="3"/>
      <c r="H56" s="7" t="s">
        <v>166</v>
      </c>
      <c r="I56" s="3"/>
      <c r="J56" s="7" t="s">
        <v>167</v>
      </c>
      <c r="K56" s="3"/>
    </row>
    <row r="57" spans="1:11" x14ac:dyDescent="0.25">
      <c r="A57" s="4" t="s">
        <v>57</v>
      </c>
      <c r="B57" s="9">
        <v>0.34</v>
      </c>
      <c r="C57" s="4"/>
      <c r="D57" s="9">
        <v>0.31</v>
      </c>
      <c r="E57" s="4"/>
      <c r="F57" s="8">
        <v>0.3</v>
      </c>
      <c r="G57" s="4"/>
      <c r="H57" s="9">
        <v>0.27</v>
      </c>
      <c r="I57" s="4"/>
      <c r="J57" s="9">
        <v>0.28000000000000003</v>
      </c>
      <c r="K57" s="4"/>
    </row>
    <row r="58" spans="1:11" x14ac:dyDescent="0.25">
      <c r="A58" s="4" t="s">
        <v>58</v>
      </c>
      <c r="B58" s="9">
        <v>5.0199999999999996</v>
      </c>
      <c r="C58" s="4"/>
      <c r="D58" s="9">
        <v>5.17</v>
      </c>
      <c r="E58" s="4"/>
      <c r="F58" s="9">
        <v>5.33</v>
      </c>
      <c r="G58" s="4"/>
      <c r="H58" s="9">
        <v>5.32</v>
      </c>
      <c r="I58" s="4"/>
      <c r="J58" s="9">
        <v>4.55</v>
      </c>
      <c r="K58" s="4"/>
    </row>
    <row r="59" spans="1:11" x14ac:dyDescent="0.25">
      <c r="A59" s="4" t="s">
        <v>59</v>
      </c>
      <c r="B59" s="8">
        <v>2.5</v>
      </c>
      <c r="C59" s="4"/>
      <c r="D59" s="9">
        <v>2.62</v>
      </c>
      <c r="E59" s="4"/>
      <c r="F59" s="9">
        <v>2.73</v>
      </c>
      <c r="G59" s="4"/>
      <c r="H59" s="9">
        <v>2.64</v>
      </c>
      <c r="I59" s="4"/>
      <c r="J59" s="9">
        <v>2.4300000000000002</v>
      </c>
      <c r="K59" s="4"/>
    </row>
    <row r="60" spans="1:11" x14ac:dyDescent="0.25">
      <c r="A60" s="4" t="s">
        <v>60</v>
      </c>
      <c r="B60" s="9">
        <v>17.11</v>
      </c>
      <c r="C60" s="4"/>
      <c r="D60" s="9">
        <v>17.829999999999998</v>
      </c>
      <c r="E60" s="4"/>
      <c r="F60" s="9">
        <v>17.27</v>
      </c>
      <c r="G60" s="4"/>
      <c r="H60" s="9">
        <v>17.09</v>
      </c>
      <c r="I60" s="4"/>
      <c r="J60" s="9">
        <v>17.28</v>
      </c>
      <c r="K60" s="4"/>
    </row>
    <row r="61" spans="1:11" x14ac:dyDescent="0.25">
      <c r="A61" s="4" t="s">
        <v>61</v>
      </c>
      <c r="B61" s="9">
        <v>5.07</v>
      </c>
      <c r="C61" s="4"/>
      <c r="D61" s="9">
        <v>5.29</v>
      </c>
      <c r="E61" s="4"/>
      <c r="F61" s="9">
        <v>6.32</v>
      </c>
      <c r="G61" s="4"/>
      <c r="H61" s="9">
        <v>5.99</v>
      </c>
      <c r="I61" s="4"/>
      <c r="J61" s="9">
        <v>4.96</v>
      </c>
      <c r="K61" s="4"/>
    </row>
    <row r="62" spans="1:11" x14ac:dyDescent="0.25">
      <c r="A62" s="4" t="s">
        <v>62</v>
      </c>
      <c r="B62" s="8">
        <v>6.6</v>
      </c>
      <c r="C62" s="4"/>
      <c r="D62" s="9">
        <v>6.68</v>
      </c>
      <c r="E62" s="4"/>
      <c r="F62" s="9">
        <v>6.46</v>
      </c>
      <c r="G62" s="4"/>
      <c r="H62" s="9">
        <v>5.95</v>
      </c>
      <c r="I62" s="4"/>
      <c r="J62" s="9">
        <v>5.73</v>
      </c>
      <c r="K62" s="4"/>
    </row>
    <row r="63" spans="1:11" x14ac:dyDescent="0.25">
      <c r="A63" s="4" t="s">
        <v>63</v>
      </c>
      <c r="B63" s="8">
        <v>7.6</v>
      </c>
      <c r="C63" s="4"/>
      <c r="D63" s="9">
        <v>6.94</v>
      </c>
      <c r="E63" s="4"/>
      <c r="F63" s="9">
        <v>7.58</v>
      </c>
      <c r="G63" s="4"/>
      <c r="H63" s="9">
        <v>7.35</v>
      </c>
      <c r="I63" s="4"/>
      <c r="J63" s="9">
        <v>6.51</v>
      </c>
      <c r="K63" s="4"/>
    </row>
    <row r="65" spans="1:11" ht="26" x14ac:dyDescent="0.25">
      <c r="A65" s="3" t="s">
        <v>64</v>
      </c>
      <c r="B65" s="7" t="s">
        <v>163</v>
      </c>
      <c r="C65" s="3"/>
      <c r="D65" s="7" t="s">
        <v>164</v>
      </c>
      <c r="E65" s="3"/>
      <c r="F65" s="7" t="s">
        <v>165</v>
      </c>
      <c r="G65" s="3"/>
      <c r="H65" s="7" t="s">
        <v>166</v>
      </c>
      <c r="I65" s="3"/>
      <c r="J65" s="7" t="s">
        <v>167</v>
      </c>
      <c r="K65" s="3"/>
    </row>
    <row r="66" spans="1:11" x14ac:dyDescent="0.25">
      <c r="A66" s="4" t="s">
        <v>65</v>
      </c>
      <c r="B66" s="9">
        <v>5.22</v>
      </c>
      <c r="C66" s="4"/>
      <c r="D66" s="9">
        <v>3.45</v>
      </c>
      <c r="E66" s="4"/>
      <c r="F66" s="9">
        <v>4.99</v>
      </c>
      <c r="G66" s="4"/>
      <c r="H66" s="9">
        <v>3.64</v>
      </c>
      <c r="I66" s="4"/>
      <c r="J66" s="9">
        <v>4.49</v>
      </c>
      <c r="K66" s="4"/>
    </row>
    <row r="67" spans="1:11" x14ac:dyDescent="0.25">
      <c r="A67" s="4" t="s">
        <v>66</v>
      </c>
      <c r="B67" s="9">
        <v>37.36</v>
      </c>
      <c r="C67" s="4"/>
      <c r="D67" s="9">
        <v>37.450000000000003</v>
      </c>
      <c r="E67" s="4"/>
      <c r="F67" s="9">
        <v>36.729999999999997</v>
      </c>
      <c r="G67" s="4"/>
      <c r="H67" s="9">
        <v>37.21</v>
      </c>
      <c r="I67" s="4"/>
      <c r="J67" s="9">
        <v>37.44</v>
      </c>
      <c r="K67" s="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2360-DBD7-4109-A002-8D044D8F4AEE}">
  <sheetPr codeName="Sheet11"/>
  <dimension ref="A1:J67"/>
  <sheetViews>
    <sheetView topLeftCell="A41" workbookViewId="0">
      <selection activeCell="B59" sqref="B59"/>
    </sheetView>
  </sheetViews>
  <sheetFormatPr defaultRowHeight="12.5" x14ac:dyDescent="0.25"/>
  <cols>
    <col min="1" max="1" width="31.36328125" bestFit="1" customWidth="1"/>
  </cols>
  <sheetData>
    <row r="1" spans="1:2" ht="18" x14ac:dyDescent="0.4">
      <c r="A1" s="2" t="s">
        <v>168</v>
      </c>
    </row>
    <row r="3" spans="1:2" ht="18" x14ac:dyDescent="0.4">
      <c r="A3" s="2" t="s">
        <v>2</v>
      </c>
    </row>
    <row r="4" spans="1:2" ht="13" x14ac:dyDescent="0.25">
      <c r="A4" s="3" t="s">
        <v>3</v>
      </c>
      <c r="B4" s="3" t="s">
        <v>4</v>
      </c>
    </row>
    <row r="5" spans="1:2" x14ac:dyDescent="0.25">
      <c r="A5" s="4" t="s">
        <v>169</v>
      </c>
      <c r="B5" s="4" t="s">
        <v>170</v>
      </c>
    </row>
    <row r="6" spans="1:2" x14ac:dyDescent="0.25">
      <c r="A6" s="4"/>
    </row>
    <row r="7" spans="1:2" ht="13" x14ac:dyDescent="0.25">
      <c r="A7" s="3" t="s">
        <v>7</v>
      </c>
      <c r="B7" s="3" t="s">
        <v>8</v>
      </c>
    </row>
    <row r="8" spans="1:2" x14ac:dyDescent="0.25">
      <c r="A8" s="4" t="s">
        <v>171</v>
      </c>
      <c r="B8" s="4" t="s">
        <v>71</v>
      </c>
    </row>
    <row r="9" spans="1:2" x14ac:dyDescent="0.25">
      <c r="A9" s="4"/>
    </row>
    <row r="10" spans="1:2" ht="13" x14ac:dyDescent="0.25">
      <c r="A10" s="3" t="s">
        <v>72</v>
      </c>
      <c r="B10" s="3" t="s">
        <v>12</v>
      </c>
    </row>
    <row r="11" spans="1:2" x14ac:dyDescent="0.25">
      <c r="A11" s="4" t="s">
        <v>172</v>
      </c>
      <c r="B11" s="4" t="s">
        <v>173</v>
      </c>
    </row>
    <row r="12" spans="1:2" x14ac:dyDescent="0.25">
      <c r="A12" s="4"/>
    </row>
    <row r="13" spans="1:2" ht="13" x14ac:dyDescent="0.25">
      <c r="A13" s="3" t="s">
        <v>11</v>
      </c>
      <c r="B13" s="3" t="s">
        <v>16</v>
      </c>
    </row>
    <row r="14" spans="1:2" x14ac:dyDescent="0.25">
      <c r="A14" s="4" t="s">
        <v>84</v>
      </c>
      <c r="B14" s="4" t="s">
        <v>174</v>
      </c>
    </row>
    <row r="15" spans="1:2" x14ac:dyDescent="0.25">
      <c r="A15" s="4"/>
    </row>
    <row r="16" spans="1:2" ht="13" x14ac:dyDescent="0.25">
      <c r="A16" s="3" t="s">
        <v>15</v>
      </c>
      <c r="B16" s="3" t="s">
        <v>20</v>
      </c>
    </row>
    <row r="17" spans="1:2" x14ac:dyDescent="0.25">
      <c r="A17" s="4" t="s">
        <v>175</v>
      </c>
      <c r="B17" s="4" t="s">
        <v>22</v>
      </c>
    </row>
    <row r="18" spans="1:2" x14ac:dyDescent="0.25">
      <c r="A18" s="4"/>
    </row>
    <row r="19" spans="1:2" ht="13" x14ac:dyDescent="0.25">
      <c r="A19" s="3" t="s">
        <v>19</v>
      </c>
      <c r="B19" s="3" t="s">
        <v>24</v>
      </c>
    </row>
    <row r="20" spans="1:2" x14ac:dyDescent="0.25">
      <c r="A20" s="4" t="s">
        <v>21</v>
      </c>
      <c r="B20" s="4" t="s">
        <v>176</v>
      </c>
    </row>
    <row r="21" spans="1:2" x14ac:dyDescent="0.25">
      <c r="A21" s="4"/>
    </row>
    <row r="22" spans="1:2" ht="13" x14ac:dyDescent="0.25">
      <c r="A22" s="3" t="s">
        <v>23</v>
      </c>
      <c r="B22" s="3" t="s">
        <v>28</v>
      </c>
    </row>
    <row r="23" spans="1:2" x14ac:dyDescent="0.25">
      <c r="A23" s="4" t="s">
        <v>177</v>
      </c>
      <c r="B23" s="4" t="s">
        <v>144</v>
      </c>
    </row>
    <row r="24" spans="1:2" x14ac:dyDescent="0.25">
      <c r="A24" s="4"/>
    </row>
    <row r="25" spans="1:2" ht="13" x14ac:dyDescent="0.25">
      <c r="A25" s="3" t="s">
        <v>27</v>
      </c>
      <c r="B25" s="4"/>
    </row>
    <row r="26" spans="1:2" x14ac:dyDescent="0.25">
      <c r="A26" s="4" t="s">
        <v>78</v>
      </c>
      <c r="B26" s="4"/>
    </row>
    <row r="28" spans="1:2" ht="18" x14ac:dyDescent="0.4">
      <c r="A28" s="2" t="s">
        <v>31</v>
      </c>
    </row>
    <row r="29" spans="1:2" ht="100" x14ac:dyDescent="0.25">
      <c r="A29" s="5" t="s">
        <v>178</v>
      </c>
    </row>
    <row r="30" spans="1:2" ht="100" x14ac:dyDescent="0.25">
      <c r="A30" s="5" t="s">
        <v>179</v>
      </c>
    </row>
    <row r="31" spans="1:2" ht="75" x14ac:dyDescent="0.25">
      <c r="A31" s="5" t="s">
        <v>180</v>
      </c>
    </row>
    <row r="33" spans="1:10" ht="18" x14ac:dyDescent="0.4">
      <c r="A33" s="2" t="s">
        <v>35</v>
      </c>
    </row>
    <row r="35" spans="1:10" ht="13" x14ac:dyDescent="0.3">
      <c r="A35" s="6" t="s">
        <v>36</v>
      </c>
    </row>
    <row r="36" spans="1:10" ht="25" x14ac:dyDescent="0.25">
      <c r="A36" s="5" t="s">
        <v>37</v>
      </c>
    </row>
    <row r="38" spans="1:10" ht="26" x14ac:dyDescent="0.25">
      <c r="A38" s="3" t="s">
        <v>38</v>
      </c>
      <c r="B38" s="7" t="s">
        <v>39</v>
      </c>
      <c r="C38" s="3"/>
      <c r="D38" s="7" t="s">
        <v>40</v>
      </c>
      <c r="E38" s="3"/>
      <c r="F38" s="7" t="s">
        <v>41</v>
      </c>
      <c r="G38" s="3"/>
      <c r="H38" s="7" t="s">
        <v>42</v>
      </c>
      <c r="I38" s="3"/>
      <c r="J38" s="7" t="s">
        <v>43</v>
      </c>
    </row>
    <row r="39" spans="1:10" x14ac:dyDescent="0.25">
      <c r="A39" s="4" t="s">
        <v>44</v>
      </c>
      <c r="B39" s="9">
        <v>14.38</v>
      </c>
      <c r="C39" s="4"/>
      <c r="D39" s="9">
        <v>4.79</v>
      </c>
      <c r="E39" s="4"/>
      <c r="F39" s="9">
        <v>8.9600000000000009</v>
      </c>
      <c r="G39" s="4"/>
      <c r="H39" s="9">
        <v>8.4700000000000006</v>
      </c>
      <c r="I39" s="4"/>
      <c r="J39" s="9">
        <v>3.08</v>
      </c>
    </row>
    <row r="40" spans="1:10" x14ac:dyDescent="0.25">
      <c r="A40" s="4" t="s">
        <v>45</v>
      </c>
      <c r="B40" s="9">
        <v>32.75</v>
      </c>
      <c r="C40" s="4"/>
      <c r="D40" s="9">
        <v>10.45</v>
      </c>
      <c r="E40" s="4"/>
      <c r="F40" s="9">
        <v>18.190000000000001</v>
      </c>
      <c r="G40" s="4"/>
      <c r="H40" s="9">
        <v>16.82</v>
      </c>
      <c r="I40" s="4"/>
      <c r="J40" s="9">
        <v>5.84</v>
      </c>
    </row>
    <row r="41" spans="1:10" x14ac:dyDescent="0.25">
      <c r="A41" s="4" t="s">
        <v>46</v>
      </c>
      <c r="B41" s="9">
        <v>13.09</v>
      </c>
      <c r="C41" s="4"/>
      <c r="D41" s="9">
        <v>13.61</v>
      </c>
      <c r="E41" s="4"/>
      <c r="F41" s="8">
        <v>14.9</v>
      </c>
      <c r="G41" s="4"/>
      <c r="H41" s="9">
        <v>14.83</v>
      </c>
      <c r="I41" s="4"/>
      <c r="J41" s="9">
        <v>10.220000000000001</v>
      </c>
    </row>
    <row r="42" spans="1:10" x14ac:dyDescent="0.25">
      <c r="A42" s="4" t="s">
        <v>47</v>
      </c>
      <c r="B42" s="9">
        <v>22.64</v>
      </c>
      <c r="C42" s="4"/>
      <c r="D42" s="9">
        <v>21.74</v>
      </c>
      <c r="E42" s="4"/>
      <c r="F42" s="9">
        <v>21.78</v>
      </c>
      <c r="G42" s="4"/>
      <c r="H42" s="9">
        <v>21.44</v>
      </c>
      <c r="I42" s="4"/>
      <c r="J42" s="8">
        <v>15.9</v>
      </c>
    </row>
    <row r="43" spans="1:10" x14ac:dyDescent="0.25">
      <c r="A43" s="4" t="s">
        <v>48</v>
      </c>
      <c r="B43" s="9">
        <v>-50.81</v>
      </c>
      <c r="C43" s="4"/>
      <c r="D43" s="9">
        <v>50.56</v>
      </c>
      <c r="E43" s="4"/>
      <c r="F43" s="9">
        <v>14.26</v>
      </c>
      <c r="G43" s="4"/>
      <c r="H43" s="9">
        <v>17.059999999999999</v>
      </c>
      <c r="I43" s="4"/>
      <c r="J43" s="8">
        <v>55.6</v>
      </c>
    </row>
    <row r="44" spans="1:10" x14ac:dyDescent="0.25">
      <c r="A44" s="4" t="s">
        <v>49</v>
      </c>
      <c r="B44" s="10">
        <v>377806</v>
      </c>
      <c r="C44" s="4"/>
      <c r="D44" s="10">
        <v>377091</v>
      </c>
      <c r="E44" s="4"/>
      <c r="F44" s="10">
        <v>342244</v>
      </c>
      <c r="G44" s="4"/>
      <c r="H44" s="10">
        <v>368370</v>
      </c>
      <c r="I44" s="4"/>
      <c r="J44" s="10">
        <v>372115</v>
      </c>
    </row>
    <row r="46" spans="1:10" ht="26" x14ac:dyDescent="0.25">
      <c r="A46" s="3" t="s">
        <v>50</v>
      </c>
      <c r="B46" s="7" t="s">
        <v>39</v>
      </c>
      <c r="C46" s="3"/>
      <c r="D46" s="7" t="s">
        <v>40</v>
      </c>
      <c r="E46" s="3"/>
      <c r="F46" s="7" t="s">
        <v>41</v>
      </c>
      <c r="G46" s="3"/>
      <c r="H46" s="7" t="s">
        <v>42</v>
      </c>
      <c r="I46" s="3"/>
      <c r="J46" s="7" t="s">
        <v>43</v>
      </c>
    </row>
    <row r="47" spans="1:10" x14ac:dyDescent="0.25">
      <c r="A47" s="4" t="s">
        <v>51</v>
      </c>
      <c r="B47" s="9">
        <v>1.25</v>
      </c>
      <c r="C47" s="4"/>
      <c r="D47" s="9">
        <v>1.43</v>
      </c>
      <c r="E47" s="4"/>
      <c r="F47" s="8">
        <v>1.7</v>
      </c>
      <c r="G47" s="4"/>
      <c r="H47" s="9">
        <v>1.64</v>
      </c>
      <c r="I47" s="4"/>
      <c r="J47" s="9">
        <v>1.47</v>
      </c>
    </row>
    <row r="48" spans="1:10" x14ac:dyDescent="0.25">
      <c r="A48" s="4" t="s">
        <v>52</v>
      </c>
      <c r="B48" s="9">
        <v>2.02</v>
      </c>
      <c r="C48" s="4"/>
      <c r="D48" s="9">
        <v>2.29</v>
      </c>
      <c r="E48" s="4"/>
      <c r="F48" s="8">
        <v>2.5</v>
      </c>
      <c r="G48" s="4"/>
      <c r="H48" s="9">
        <v>2.27</v>
      </c>
      <c r="I48" s="4"/>
      <c r="J48" s="9">
        <v>2.17</v>
      </c>
    </row>
    <row r="49" spans="1:10" x14ac:dyDescent="0.25">
      <c r="A49" s="4" t="s">
        <v>53</v>
      </c>
      <c r="B49" s="9">
        <v>18.09</v>
      </c>
      <c r="C49" s="4"/>
      <c r="D49" s="9">
        <v>20.309999999999999</v>
      </c>
      <c r="E49" s="4"/>
      <c r="F49" s="9">
        <v>23.06</v>
      </c>
      <c r="G49" s="4"/>
      <c r="H49" s="9">
        <v>27.33</v>
      </c>
      <c r="I49" s="4"/>
      <c r="J49" s="9">
        <v>29.41</v>
      </c>
    </row>
    <row r="51" spans="1:10" ht="26" x14ac:dyDescent="0.25">
      <c r="A51" s="3" t="s">
        <v>54</v>
      </c>
      <c r="B51" s="7" t="s">
        <v>39</v>
      </c>
      <c r="C51" s="3"/>
      <c r="D51" s="7" t="s">
        <v>40</v>
      </c>
      <c r="E51" s="3"/>
      <c r="F51" s="7" t="s">
        <v>41</v>
      </c>
      <c r="G51" s="3"/>
      <c r="H51" s="7" t="s">
        <v>42</v>
      </c>
      <c r="I51" s="3"/>
      <c r="J51" s="7" t="s">
        <v>43</v>
      </c>
    </row>
    <row r="52" spans="1:10" x14ac:dyDescent="0.25">
      <c r="A52" s="4" t="s">
        <v>82</v>
      </c>
      <c r="B52" s="9">
        <v>0.72</v>
      </c>
      <c r="C52" s="4"/>
      <c r="D52" s="9">
        <v>0.66</v>
      </c>
      <c r="E52" s="4"/>
      <c r="F52" s="8">
        <v>0.7</v>
      </c>
      <c r="G52" s="4"/>
      <c r="H52" s="9">
        <v>0.38</v>
      </c>
      <c r="I52" s="4"/>
      <c r="J52" s="9">
        <v>0.38</v>
      </c>
    </row>
    <row r="53" spans="1:10" x14ac:dyDescent="0.25">
      <c r="A53" s="4" t="s">
        <v>83</v>
      </c>
      <c r="B53" s="9">
        <v>0.84</v>
      </c>
      <c r="C53" s="4"/>
      <c r="D53" s="9">
        <v>0.72</v>
      </c>
      <c r="E53" s="4"/>
      <c r="F53" s="9">
        <v>0.72</v>
      </c>
      <c r="G53" s="4"/>
      <c r="H53" s="9">
        <v>0.47</v>
      </c>
      <c r="I53" s="4"/>
      <c r="J53" s="9">
        <v>0.46</v>
      </c>
    </row>
    <row r="54" spans="1:10" x14ac:dyDescent="0.25">
      <c r="A54" s="4" t="s">
        <v>55</v>
      </c>
      <c r="B54" s="9">
        <v>331.45</v>
      </c>
      <c r="C54" s="4"/>
      <c r="D54" s="9">
        <v>299.18</v>
      </c>
      <c r="E54" s="4"/>
      <c r="F54" s="9">
        <v>282.98</v>
      </c>
      <c r="G54" s="4"/>
      <c r="H54" s="9">
        <v>243.13</v>
      </c>
      <c r="I54" s="4"/>
      <c r="J54" s="9">
        <v>162.78</v>
      </c>
    </row>
    <row r="56" spans="1:10" ht="26" x14ac:dyDescent="0.25">
      <c r="A56" s="3" t="s">
        <v>56</v>
      </c>
      <c r="B56" s="7" t="s">
        <v>39</v>
      </c>
      <c r="C56" s="3"/>
      <c r="D56" s="7" t="s">
        <v>40</v>
      </c>
      <c r="E56" s="3"/>
      <c r="F56" s="7" t="s">
        <v>41</v>
      </c>
      <c r="G56" s="3"/>
      <c r="H56" s="7" t="s">
        <v>42</v>
      </c>
      <c r="I56" s="3"/>
      <c r="J56" s="7" t="s">
        <v>43</v>
      </c>
    </row>
    <row r="57" spans="1:10" x14ac:dyDescent="0.25">
      <c r="A57" s="4" t="s">
        <v>57</v>
      </c>
      <c r="B57" s="9">
        <v>0.55000000000000004</v>
      </c>
      <c r="C57" s="4"/>
      <c r="D57" s="9">
        <v>0.57999999999999996</v>
      </c>
      <c r="E57" s="4"/>
      <c r="F57" s="9">
        <v>0.62</v>
      </c>
      <c r="G57" s="4"/>
      <c r="H57" s="9">
        <v>0.59</v>
      </c>
      <c r="I57" s="4"/>
      <c r="J57" s="9">
        <v>0.57999999999999996</v>
      </c>
    </row>
    <row r="58" spans="1:10" x14ac:dyDescent="0.25">
      <c r="A58" s="4" t="s">
        <v>58</v>
      </c>
      <c r="B58" s="10">
        <v>6</v>
      </c>
      <c r="C58" s="4"/>
      <c r="D58" s="9">
        <v>5.98</v>
      </c>
      <c r="E58" s="4"/>
      <c r="F58" s="9">
        <v>6.22</v>
      </c>
      <c r="G58" s="4"/>
      <c r="H58" s="9">
        <v>6.15</v>
      </c>
      <c r="I58" s="4"/>
      <c r="J58" s="9">
        <v>6.26</v>
      </c>
    </row>
    <row r="59" spans="1:10" x14ac:dyDescent="0.25">
      <c r="A59" s="4" t="s">
        <v>59</v>
      </c>
      <c r="B59" s="9">
        <v>1.72</v>
      </c>
      <c r="C59" s="4"/>
      <c r="D59" s="8">
        <v>1.9</v>
      </c>
      <c r="E59" s="4"/>
      <c r="F59" s="9">
        <v>2.09</v>
      </c>
      <c r="G59" s="4"/>
      <c r="H59" s="9">
        <v>2.0699999999999998</v>
      </c>
      <c r="I59" s="4"/>
      <c r="J59" s="9">
        <v>2.19</v>
      </c>
    </row>
    <row r="60" spans="1:10" x14ac:dyDescent="0.25">
      <c r="A60" s="4" t="s">
        <v>60</v>
      </c>
      <c r="B60" s="9">
        <v>24.01</v>
      </c>
      <c r="C60" s="4"/>
      <c r="D60" s="9">
        <v>26.94</v>
      </c>
      <c r="E60" s="4"/>
      <c r="F60" s="9">
        <v>26.67</v>
      </c>
      <c r="G60" s="4"/>
      <c r="H60" s="9">
        <v>26.92</v>
      </c>
      <c r="I60" s="4"/>
      <c r="J60" s="9">
        <v>30.09</v>
      </c>
    </row>
    <row r="61" spans="1:10" x14ac:dyDescent="0.25">
      <c r="A61" s="4" t="s">
        <v>61</v>
      </c>
      <c r="B61" s="9">
        <v>11.72</v>
      </c>
      <c r="C61" s="4"/>
      <c r="D61" s="9">
        <v>9.11</v>
      </c>
      <c r="E61" s="4"/>
      <c r="F61" s="9">
        <v>7.55</v>
      </c>
      <c r="G61" s="4"/>
      <c r="H61" s="9">
        <v>5.24</v>
      </c>
      <c r="I61" s="4"/>
      <c r="J61" s="9">
        <v>6.51</v>
      </c>
    </row>
    <row r="62" spans="1:10" x14ac:dyDescent="0.25">
      <c r="A62" s="4" t="s">
        <v>62</v>
      </c>
      <c r="B62" s="9">
        <v>6.38</v>
      </c>
      <c r="C62" s="4"/>
      <c r="D62" s="9">
        <v>7.02</v>
      </c>
      <c r="E62" s="4"/>
      <c r="F62" s="9">
        <v>8.16</v>
      </c>
      <c r="G62" s="4"/>
      <c r="H62" s="9">
        <v>8.66</v>
      </c>
      <c r="I62" s="4"/>
      <c r="J62" s="9">
        <v>8.8800000000000008</v>
      </c>
    </row>
    <row r="63" spans="1:10" x14ac:dyDescent="0.25">
      <c r="A63" s="4" t="s">
        <v>63</v>
      </c>
      <c r="B63" s="9">
        <v>4.42</v>
      </c>
      <c r="C63" s="4"/>
      <c r="D63" s="9">
        <v>4.25</v>
      </c>
      <c r="E63" s="4"/>
      <c r="F63" s="9">
        <v>3.37</v>
      </c>
      <c r="G63" s="4"/>
      <c r="H63" s="9">
        <v>3.84</v>
      </c>
      <c r="I63" s="4"/>
      <c r="J63" s="9">
        <v>6.17</v>
      </c>
    </row>
    <row r="65" spans="1:10" ht="26" x14ac:dyDescent="0.25">
      <c r="A65" s="3" t="s">
        <v>64</v>
      </c>
      <c r="B65" s="7" t="s">
        <v>39</v>
      </c>
      <c r="C65" s="3"/>
      <c r="D65" s="7" t="s">
        <v>40</v>
      </c>
      <c r="E65" s="3"/>
      <c r="F65" s="7" t="s">
        <v>41</v>
      </c>
      <c r="G65" s="3"/>
      <c r="H65" s="7" t="s">
        <v>42</v>
      </c>
      <c r="I65" s="3"/>
      <c r="J65" s="7" t="s">
        <v>43</v>
      </c>
    </row>
    <row r="66" spans="1:10" x14ac:dyDescent="0.25">
      <c r="A66" s="4" t="s">
        <v>65</v>
      </c>
      <c r="B66" s="9">
        <v>6.98</v>
      </c>
      <c r="C66" s="4"/>
      <c r="D66" s="9">
        <v>4.17</v>
      </c>
      <c r="E66" s="4"/>
      <c r="F66" s="9">
        <v>4.83</v>
      </c>
      <c r="G66" s="4"/>
      <c r="H66" s="9">
        <v>2.39</v>
      </c>
      <c r="I66" s="4"/>
      <c r="J66" s="9">
        <v>4.71</v>
      </c>
    </row>
    <row r="67" spans="1:10" x14ac:dyDescent="0.25">
      <c r="A67" s="4" t="s">
        <v>66</v>
      </c>
      <c r="B67" s="9">
        <v>31.33</v>
      </c>
      <c r="C67" s="4"/>
      <c r="D67" s="9">
        <v>26.62</v>
      </c>
      <c r="E67" s="4"/>
      <c r="F67" s="9">
        <v>25.47</v>
      </c>
      <c r="G67" s="4"/>
      <c r="H67" s="9">
        <v>22.82</v>
      </c>
      <c r="I67" s="4"/>
      <c r="J67" s="9">
        <v>22.74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252BA-E4B4-4843-8DD7-84C426DD154E}">
  <sheetPr codeName="Sheet14"/>
  <dimension ref="A4:L86"/>
  <sheetViews>
    <sheetView topLeftCell="A57" workbookViewId="0">
      <selection activeCell="L78" sqref="L1:L1048576"/>
    </sheetView>
  </sheetViews>
  <sheetFormatPr defaultRowHeight="12.5" x14ac:dyDescent="0.25"/>
  <cols>
    <col min="1" max="1" width="50" customWidth="1"/>
    <col min="2" max="200" width="12" customWidth="1"/>
  </cols>
  <sheetData>
    <row r="4" spans="1:11" x14ac:dyDescent="0.25">
      <c r="A4" s="1" t="s">
        <v>0</v>
      </c>
    </row>
    <row r="5" spans="1:11" ht="20" x14ac:dyDescent="0.4">
      <c r="A5" s="13" t="s">
        <v>119</v>
      </c>
    </row>
    <row r="7" spans="1:11" x14ac:dyDescent="0.25">
      <c r="A7" s="5" t="s">
        <v>37</v>
      </c>
    </row>
    <row r="10" spans="1:11" ht="13" x14ac:dyDescent="0.25">
      <c r="A10" s="12" t="s">
        <v>256</v>
      </c>
    </row>
    <row r="11" spans="1:11" ht="13" x14ac:dyDescent="0.25">
      <c r="A11" s="3" t="s">
        <v>255</v>
      </c>
      <c r="B11" s="7" t="s">
        <v>39</v>
      </c>
      <c r="C11" s="3"/>
      <c r="D11" s="7" t="s">
        <v>40</v>
      </c>
      <c r="E11" s="3"/>
      <c r="F11" s="7" t="s">
        <v>41</v>
      </c>
      <c r="G11" s="3"/>
      <c r="H11" s="7" t="s">
        <v>42</v>
      </c>
      <c r="I11" s="3"/>
      <c r="J11" s="7" t="s">
        <v>43</v>
      </c>
      <c r="K11" s="3"/>
    </row>
    <row r="12" spans="1:11" ht="13" x14ac:dyDescent="0.25">
      <c r="A12" s="3" t="s">
        <v>254</v>
      </c>
      <c r="B12" s="7" t="s">
        <v>253</v>
      </c>
      <c r="C12" s="3"/>
      <c r="D12" s="7" t="s">
        <v>253</v>
      </c>
      <c r="E12" s="3"/>
      <c r="F12" s="7" t="s">
        <v>253</v>
      </c>
      <c r="G12" s="3"/>
      <c r="H12" s="7" t="s">
        <v>253</v>
      </c>
      <c r="I12" s="3"/>
      <c r="J12" s="7" t="s">
        <v>253</v>
      </c>
      <c r="K12" s="3"/>
    </row>
    <row r="13" spans="1:11" ht="26" x14ac:dyDescent="0.25">
      <c r="A13" s="3" t="s">
        <v>252</v>
      </c>
      <c r="B13" s="7" t="s">
        <v>251</v>
      </c>
      <c r="C13" s="3"/>
      <c r="D13" s="7" t="s">
        <v>251</v>
      </c>
      <c r="E13" s="3"/>
      <c r="F13" s="7" t="s">
        <v>251</v>
      </c>
      <c r="G13" s="3"/>
      <c r="H13" s="7" t="s">
        <v>251</v>
      </c>
      <c r="I13" s="3"/>
      <c r="J13" s="7" t="s">
        <v>251</v>
      </c>
      <c r="K13" s="3"/>
    </row>
    <row r="14" spans="1:11" ht="13" x14ac:dyDescent="0.25">
      <c r="A14" s="3" t="s">
        <v>250</v>
      </c>
      <c r="B14" s="7" t="s">
        <v>249</v>
      </c>
      <c r="C14" s="3"/>
      <c r="D14" s="7" t="s">
        <v>249</v>
      </c>
      <c r="E14" s="3"/>
      <c r="F14" s="7" t="s">
        <v>249</v>
      </c>
      <c r="G14" s="3"/>
      <c r="H14" s="7" t="s">
        <v>249</v>
      </c>
      <c r="I14" s="3"/>
      <c r="J14" s="7" t="s">
        <v>249</v>
      </c>
      <c r="K14" s="3"/>
    </row>
    <row r="15" spans="1:11" ht="13" x14ac:dyDescent="0.25">
      <c r="A15" s="3" t="s">
        <v>248</v>
      </c>
      <c r="B15" s="7" t="s">
        <v>247</v>
      </c>
      <c r="C15" s="3"/>
      <c r="D15" s="7" t="s">
        <v>247</v>
      </c>
      <c r="E15" s="3"/>
      <c r="F15" s="7" t="s">
        <v>247</v>
      </c>
      <c r="G15" s="3"/>
      <c r="H15" s="7" t="s">
        <v>247</v>
      </c>
      <c r="I15" s="3"/>
      <c r="J15" s="7" t="s">
        <v>247</v>
      </c>
      <c r="K15" s="3"/>
    </row>
    <row r="16" spans="1:11" x14ac:dyDescent="0.25">
      <c r="A16" s="4" t="s">
        <v>246</v>
      </c>
      <c r="B16" s="10">
        <v>714100</v>
      </c>
      <c r="C16" s="27">
        <f>IFERROR(B16/B$45,"Missing")</f>
        <v>0.13413603320998554</v>
      </c>
      <c r="D16" s="10">
        <v>818300</v>
      </c>
      <c r="E16" s="27">
        <f>IFERROR(D16/D$45,"Missing")</f>
        <v>0.14366726359773868</v>
      </c>
      <c r="F16" s="10">
        <v>930100</v>
      </c>
      <c r="G16" s="27">
        <f t="shared" ref="G16:G47" si="0">IFERROR(F16/F$45,"Missing")</f>
        <v>0.20623059866962307</v>
      </c>
      <c r="H16" s="10">
        <v>718400</v>
      </c>
      <c r="I16" s="27">
        <f t="shared" ref="I16:I47" si="1">IFERROR(H16/H$45,"Missing")</f>
        <v>0.17697632596753135</v>
      </c>
      <c r="J16" s="10">
        <v>653800</v>
      </c>
      <c r="K16" s="27">
        <f t="shared" ref="K16:K47" si="2">IFERROR(J16/J$45,"Missing")</f>
        <v>0.18551201657066652</v>
      </c>
    </row>
    <row r="17" spans="1:11" x14ac:dyDescent="0.25">
      <c r="A17" s="4" t="s">
        <v>245</v>
      </c>
      <c r="B17" s="10">
        <v>242400</v>
      </c>
      <c r="C17" s="27">
        <f t="shared" ref="C17:E80" si="3">IFERROR(B17/B$45,"Missing")</f>
        <v>4.5532242613220128E-2</v>
      </c>
      <c r="D17" s="10">
        <v>519200</v>
      </c>
      <c r="E17" s="27">
        <f t="shared" si="3"/>
        <v>9.1154886056392423E-2</v>
      </c>
      <c r="F17" s="10">
        <v>341000</v>
      </c>
      <c r="G17" s="27">
        <f t="shared" si="0"/>
        <v>7.5609756097560973E-2</v>
      </c>
      <c r="H17" s="10">
        <v>506300</v>
      </c>
      <c r="I17" s="27">
        <f t="shared" si="1"/>
        <v>0.12472593796960067</v>
      </c>
      <c r="J17" s="10">
        <v>785000</v>
      </c>
      <c r="K17" s="27">
        <f t="shared" si="2"/>
        <v>0.22273926737224414</v>
      </c>
    </row>
    <row r="18" spans="1:11" x14ac:dyDescent="0.25">
      <c r="A18" s="4" t="s">
        <v>244</v>
      </c>
      <c r="B18" s="10">
        <v>465800</v>
      </c>
      <c r="C18" s="27">
        <f t="shared" si="3"/>
        <v>8.7495538816988183E-2</v>
      </c>
      <c r="D18" s="10">
        <v>430100</v>
      </c>
      <c r="E18" s="27">
        <f t="shared" si="3"/>
        <v>7.5511780610274234E-2</v>
      </c>
      <c r="F18" s="10">
        <v>374500</v>
      </c>
      <c r="G18" s="27">
        <f t="shared" si="0"/>
        <v>8.303769401330377E-2</v>
      </c>
      <c r="H18" s="10">
        <v>322200</v>
      </c>
      <c r="I18" s="27">
        <f t="shared" si="1"/>
        <v>7.9373290961495827E-2</v>
      </c>
      <c r="J18" s="10">
        <v>293100</v>
      </c>
      <c r="K18" s="27">
        <f t="shared" si="2"/>
        <v>8.3165451295292681E-2</v>
      </c>
    </row>
    <row r="19" spans="1:11" x14ac:dyDescent="0.25">
      <c r="A19" s="4" t="s">
        <v>243</v>
      </c>
      <c r="B19" s="10">
        <v>8900</v>
      </c>
      <c r="C19" s="27">
        <f t="shared" si="3"/>
        <v>1.6717696339012341E-3</v>
      </c>
      <c r="D19" s="10">
        <v>8500</v>
      </c>
      <c r="E19" s="27">
        <f t="shared" si="3"/>
        <v>1.4923276800449454E-3</v>
      </c>
      <c r="F19" s="10">
        <v>9000</v>
      </c>
      <c r="G19" s="27">
        <f t="shared" si="0"/>
        <v>1.9955654101995565E-3</v>
      </c>
      <c r="H19" s="10">
        <v>6800</v>
      </c>
      <c r="I19" s="27">
        <f t="shared" si="1"/>
        <v>1.6751656689577021E-3</v>
      </c>
      <c r="J19" s="10">
        <v>5100</v>
      </c>
      <c r="K19" s="27">
        <f t="shared" si="2"/>
        <v>1.4470958771954714E-3</v>
      </c>
    </row>
    <row r="20" spans="1:11" x14ac:dyDescent="0.25">
      <c r="A20" s="4" t="s">
        <v>242</v>
      </c>
      <c r="B20" s="10">
        <v>456900</v>
      </c>
      <c r="C20" s="27">
        <f t="shared" si="3"/>
        <v>8.5823769183086956E-2</v>
      </c>
      <c r="D20" s="10">
        <v>421600</v>
      </c>
      <c r="E20" s="27">
        <f t="shared" si="3"/>
        <v>7.4019452930229296E-2</v>
      </c>
      <c r="F20" s="10">
        <v>365500</v>
      </c>
      <c r="G20" s="27">
        <f t="shared" si="0"/>
        <v>8.104212860310421E-2</v>
      </c>
      <c r="H20" s="10">
        <v>315400</v>
      </c>
      <c r="I20" s="27">
        <f t="shared" si="1"/>
        <v>7.7698125292538125E-2</v>
      </c>
      <c r="J20" s="10">
        <v>288000</v>
      </c>
      <c r="K20" s="27">
        <f t="shared" si="2"/>
        <v>8.1718355418097216E-2</v>
      </c>
    </row>
    <row r="21" spans="1:11" x14ac:dyDescent="0.25">
      <c r="A21" s="4" t="s">
        <v>241</v>
      </c>
      <c r="B21" s="10">
        <v>80400</v>
      </c>
      <c r="C21" s="27">
        <f t="shared" si="3"/>
        <v>1.5102278490523507E-2</v>
      </c>
      <c r="D21" s="10">
        <v>40600</v>
      </c>
      <c r="E21" s="27">
        <f t="shared" si="3"/>
        <v>7.1280592717440925E-3</v>
      </c>
      <c r="F21" s="10">
        <v>49100</v>
      </c>
      <c r="G21" s="27">
        <f t="shared" si="0"/>
        <v>1.0886917960088692E-2</v>
      </c>
      <c r="H21" s="10">
        <v>28700</v>
      </c>
      <c r="I21" s="27">
        <f t="shared" si="1"/>
        <v>7.0701845145714776E-3</v>
      </c>
      <c r="J21" s="10">
        <v>37000</v>
      </c>
      <c r="K21" s="27">
        <f t="shared" si="2"/>
        <v>1.0498538716908323E-2</v>
      </c>
    </row>
    <row r="22" spans="1:11" x14ac:dyDescent="0.25">
      <c r="A22" s="4" t="s">
        <v>240</v>
      </c>
      <c r="B22" s="10">
        <v>111500</v>
      </c>
      <c r="C22" s="27">
        <f t="shared" si="3"/>
        <v>2.0944080244942428E-2</v>
      </c>
      <c r="D22" s="10">
        <v>101400</v>
      </c>
      <c r="E22" s="27">
        <f t="shared" si="3"/>
        <v>1.7802591383124407E-2</v>
      </c>
      <c r="F22" s="10">
        <v>60600</v>
      </c>
      <c r="G22" s="27">
        <f t="shared" si="0"/>
        <v>1.3436807095343681E-2</v>
      </c>
      <c r="H22" s="10">
        <v>63800</v>
      </c>
      <c r="I22" s="27">
        <f t="shared" si="1"/>
        <v>1.5716995541103146E-2</v>
      </c>
      <c r="J22" s="10">
        <v>67400</v>
      </c>
      <c r="K22" s="27">
        <f t="shared" si="2"/>
        <v>1.9124365122151918E-2</v>
      </c>
    </row>
    <row r="23" spans="1:11" x14ac:dyDescent="0.25">
      <c r="A23" s="4" t="s">
        <v>239</v>
      </c>
      <c r="B23" s="10">
        <v>144800</v>
      </c>
      <c r="C23" s="27">
        <f t="shared" si="3"/>
        <v>2.7199128425718956E-2</v>
      </c>
      <c r="D23" s="10">
        <v>121100</v>
      </c>
      <c r="E23" s="27">
        <f t="shared" si="3"/>
        <v>2.1261280241581516E-2</v>
      </c>
      <c r="F23" s="10">
        <v>102400</v>
      </c>
      <c r="G23" s="27">
        <f t="shared" si="0"/>
        <v>2.270509977827051E-2</v>
      </c>
      <c r="H23" s="10">
        <v>64100</v>
      </c>
      <c r="I23" s="27">
        <f t="shared" si="1"/>
        <v>1.579089990885128E-2</v>
      </c>
      <c r="J23" s="10">
        <v>59300</v>
      </c>
      <c r="K23" s="27">
        <f t="shared" si="2"/>
        <v>1.6826036376017931E-2</v>
      </c>
    </row>
    <row r="24" spans="1:11" x14ac:dyDescent="0.25">
      <c r="A24" s="4" t="s">
        <v>238</v>
      </c>
      <c r="B24" s="10">
        <v>350700</v>
      </c>
      <c r="C24" s="27">
        <f t="shared" si="3"/>
        <v>6.5875237147096949E-2</v>
      </c>
      <c r="D24" s="10">
        <v>332400</v>
      </c>
      <c r="E24" s="27">
        <f t="shared" si="3"/>
        <v>5.8358790687875278E-2</v>
      </c>
      <c r="F24" s="10">
        <v>233600</v>
      </c>
      <c r="G24" s="27">
        <f t="shared" si="0"/>
        <v>5.1796008869179601E-2</v>
      </c>
      <c r="H24" s="10">
        <v>212000</v>
      </c>
      <c r="I24" s="27">
        <f t="shared" si="1"/>
        <v>5.2225753208681301E-2</v>
      </c>
      <c r="J24" s="10">
        <v>170100</v>
      </c>
      <c r="K24" s="27">
        <f t="shared" si="2"/>
        <v>4.8264903668813662E-2</v>
      </c>
    </row>
    <row r="25" spans="1:11" x14ac:dyDescent="0.25">
      <c r="A25" s="4" t="s">
        <v>237</v>
      </c>
      <c r="B25" s="10">
        <v>607000</v>
      </c>
      <c r="C25" s="27">
        <f t="shared" si="3"/>
        <v>0.11401844581775833</v>
      </c>
      <c r="D25" s="10">
        <v>554900</v>
      </c>
      <c r="E25" s="27">
        <f t="shared" si="3"/>
        <v>9.7422662312581204E-2</v>
      </c>
      <c r="F25" s="10">
        <v>396600</v>
      </c>
      <c r="G25" s="27">
        <f t="shared" si="0"/>
        <v>8.793791574279379E-2</v>
      </c>
      <c r="H25" s="10">
        <v>339900</v>
      </c>
      <c r="I25" s="27">
        <f t="shared" si="1"/>
        <v>8.3733648658635723E-2</v>
      </c>
      <c r="J25" s="10">
        <v>296800</v>
      </c>
      <c r="K25" s="27">
        <f t="shared" si="2"/>
        <v>8.4215305166983515E-2</v>
      </c>
    </row>
    <row r="26" spans="1:11" x14ac:dyDescent="0.25">
      <c r="A26" s="4" t="s">
        <v>216</v>
      </c>
      <c r="B26" s="11" t="s">
        <v>98</v>
      </c>
      <c r="C26" s="27" t="str">
        <f t="shared" si="3"/>
        <v>Missing</v>
      </c>
      <c r="D26" s="11" t="s">
        <v>98</v>
      </c>
      <c r="E26" s="27" t="str">
        <f t="shared" si="3"/>
        <v>Missing</v>
      </c>
      <c r="F26" s="11" t="s">
        <v>98</v>
      </c>
      <c r="G26" s="27" t="str">
        <f t="shared" si="0"/>
        <v>Missing</v>
      </c>
      <c r="H26" s="11" t="s">
        <v>98</v>
      </c>
      <c r="I26" s="27" t="str">
        <f t="shared" si="1"/>
        <v>Missing</v>
      </c>
      <c r="J26" s="10">
        <v>63500</v>
      </c>
      <c r="K26" s="27">
        <f t="shared" si="2"/>
        <v>1.801776239253185E-2</v>
      </c>
    </row>
    <row r="27" spans="1:11" x14ac:dyDescent="0.25">
      <c r="A27" s="4" t="s">
        <v>236</v>
      </c>
      <c r="B27" s="10">
        <v>54300</v>
      </c>
      <c r="C27" s="27">
        <f t="shared" si="3"/>
        <v>1.0199673159644608E-2</v>
      </c>
      <c r="D27" s="10">
        <v>60600</v>
      </c>
      <c r="E27" s="27">
        <f t="shared" si="3"/>
        <v>1.0639418518908669E-2</v>
      </c>
      <c r="F27" s="10">
        <v>45900</v>
      </c>
      <c r="G27" s="27">
        <f t="shared" si="0"/>
        <v>1.0177383592017739E-2</v>
      </c>
      <c r="H27" s="10">
        <v>45100</v>
      </c>
      <c r="I27" s="27">
        <f t="shared" si="1"/>
        <v>1.1110289951469465E-2</v>
      </c>
      <c r="J27" s="10">
        <v>48800</v>
      </c>
      <c r="K27" s="27">
        <f t="shared" si="2"/>
        <v>1.3846721334733138E-2</v>
      </c>
    </row>
    <row r="28" spans="1:11" x14ac:dyDescent="0.25">
      <c r="A28" s="4" t="s">
        <v>235</v>
      </c>
      <c r="B28" s="10">
        <v>131800</v>
      </c>
      <c r="C28" s="27">
        <f t="shared" si="3"/>
        <v>2.4757217724514904E-2</v>
      </c>
      <c r="D28" s="10">
        <v>116900</v>
      </c>
      <c r="E28" s="27">
        <f t="shared" si="3"/>
        <v>2.0523894799676954E-2</v>
      </c>
      <c r="F28" s="10">
        <v>111800</v>
      </c>
      <c r="G28" s="27">
        <f t="shared" si="0"/>
        <v>2.4789356984478934E-2</v>
      </c>
      <c r="H28" s="10">
        <v>94100</v>
      </c>
      <c r="I28" s="27">
        <f t="shared" si="1"/>
        <v>2.318133668366467E-2</v>
      </c>
      <c r="J28" s="10">
        <v>121700</v>
      </c>
      <c r="K28" s="27">
        <f t="shared" si="2"/>
        <v>3.4531680049938993E-2</v>
      </c>
    </row>
    <row r="29" spans="1:11" x14ac:dyDescent="0.25">
      <c r="A29" s="4" t="s">
        <v>234</v>
      </c>
      <c r="B29" s="10">
        <v>2286900</v>
      </c>
      <c r="C29" s="27">
        <f t="shared" si="3"/>
        <v>0.42956966019873394</v>
      </c>
      <c r="D29" s="10">
        <v>2532100</v>
      </c>
      <c r="E29" s="27">
        <f t="shared" si="3"/>
        <v>0.44455563748727134</v>
      </c>
      <c r="F29" s="10">
        <v>2240000</v>
      </c>
      <c r="G29" s="27">
        <f t="shared" si="0"/>
        <v>0.49667405764966743</v>
      </c>
      <c r="H29" s="10">
        <v>2047900</v>
      </c>
      <c r="I29" s="27">
        <f t="shared" si="1"/>
        <v>0.50449584903801148</v>
      </c>
      <c r="J29" s="10">
        <v>2294600</v>
      </c>
      <c r="K29" s="27">
        <f t="shared" si="2"/>
        <v>0.65107964702210364</v>
      </c>
    </row>
    <row r="30" spans="1:11" x14ac:dyDescent="0.25">
      <c r="A30" s="4" t="s">
        <v>233</v>
      </c>
      <c r="B30" s="11" t="s">
        <v>98</v>
      </c>
      <c r="C30" s="27" t="str">
        <f t="shared" si="3"/>
        <v>Missing</v>
      </c>
      <c r="D30" s="11" t="s">
        <v>98</v>
      </c>
      <c r="E30" s="27" t="str">
        <f t="shared" si="3"/>
        <v>Missing</v>
      </c>
      <c r="F30" s="11" t="s">
        <v>98</v>
      </c>
      <c r="G30" s="27" t="str">
        <f t="shared" si="0"/>
        <v>Missing</v>
      </c>
      <c r="H30" s="10">
        <v>3600</v>
      </c>
      <c r="I30" s="27">
        <f t="shared" si="1"/>
        <v>8.8685241297760701E-4</v>
      </c>
      <c r="J30" s="10">
        <v>5800</v>
      </c>
      <c r="K30" s="27">
        <f t="shared" si="2"/>
        <v>1.645716879947791E-3</v>
      </c>
    </row>
    <row r="31" spans="1:11" x14ac:dyDescent="0.25">
      <c r="A31" s="4" t="s">
        <v>232</v>
      </c>
      <c r="B31" s="10">
        <v>506300</v>
      </c>
      <c r="C31" s="27">
        <f t="shared" si="3"/>
        <v>9.5103029847662335E-2</v>
      </c>
      <c r="D31" s="10">
        <v>567000</v>
      </c>
      <c r="E31" s="27">
        <f t="shared" si="3"/>
        <v>9.9547034657115771E-2</v>
      </c>
      <c r="F31" s="10">
        <v>532100</v>
      </c>
      <c r="G31" s="27">
        <f t="shared" si="0"/>
        <v>0.11798226164079822</v>
      </c>
      <c r="H31" s="10">
        <v>379900</v>
      </c>
      <c r="I31" s="27">
        <f t="shared" si="1"/>
        <v>9.3587564358386915E-2</v>
      </c>
      <c r="J31" s="10">
        <v>240900</v>
      </c>
      <c r="K31" s="27">
        <f t="shared" si="2"/>
        <v>6.8353999375762559E-2</v>
      </c>
    </row>
    <row r="32" spans="1:11" x14ac:dyDescent="0.25">
      <c r="A32" s="4" t="s">
        <v>231</v>
      </c>
      <c r="B32" s="10">
        <v>90700</v>
      </c>
      <c r="C32" s="27">
        <f t="shared" si="3"/>
        <v>1.7037023123015946E-2</v>
      </c>
      <c r="D32" s="10">
        <v>39100</v>
      </c>
      <c r="E32" s="27">
        <f t="shared" si="3"/>
        <v>6.8647073282067485E-3</v>
      </c>
      <c r="F32" s="10">
        <v>30100</v>
      </c>
      <c r="G32" s="27">
        <f t="shared" si="0"/>
        <v>6.6740576496674055E-3</v>
      </c>
      <c r="H32" s="10">
        <v>25100</v>
      </c>
      <c r="I32" s="27">
        <f t="shared" si="1"/>
        <v>6.1833321015938711E-3</v>
      </c>
      <c r="J32" s="10">
        <v>25400</v>
      </c>
      <c r="K32" s="27">
        <f t="shared" si="2"/>
        <v>7.2071049570127405E-3</v>
      </c>
    </row>
    <row r="33" spans="1:11" x14ac:dyDescent="0.25">
      <c r="A33" s="4" t="s">
        <v>230</v>
      </c>
      <c r="B33" s="10">
        <v>497400</v>
      </c>
      <c r="C33" s="27">
        <f t="shared" si="3"/>
        <v>9.3431260213761108E-2</v>
      </c>
      <c r="D33" s="10">
        <v>436800</v>
      </c>
      <c r="E33" s="27">
        <f t="shared" si="3"/>
        <v>7.6688085958074373E-2</v>
      </c>
      <c r="F33" s="10">
        <v>367200</v>
      </c>
      <c r="G33" s="27">
        <f t="shared" si="0"/>
        <v>8.1419068736141909E-2</v>
      </c>
      <c r="H33" s="10">
        <v>293400</v>
      </c>
      <c r="I33" s="27">
        <f t="shared" si="1"/>
        <v>7.2278471657674967E-2</v>
      </c>
      <c r="J33" s="10">
        <v>270600</v>
      </c>
      <c r="K33" s="27">
        <f t="shared" si="2"/>
        <v>7.6781204778253842E-2</v>
      </c>
    </row>
    <row r="34" spans="1:11" x14ac:dyDescent="0.25">
      <c r="A34" s="4" t="s">
        <v>229</v>
      </c>
      <c r="B34" s="10">
        <v>432400</v>
      </c>
      <c r="C34" s="27">
        <f t="shared" si="3"/>
        <v>8.1221706707740857E-2</v>
      </c>
      <c r="D34" s="10">
        <v>393400</v>
      </c>
      <c r="E34" s="27">
        <f t="shared" si="3"/>
        <v>6.9068436391727231E-2</v>
      </c>
      <c r="F34" s="10">
        <v>346500</v>
      </c>
      <c r="G34" s="27">
        <f t="shared" si="0"/>
        <v>7.6829268292682926E-2</v>
      </c>
      <c r="H34" s="10">
        <v>328600</v>
      </c>
      <c r="I34" s="27">
        <f t="shared" si="1"/>
        <v>8.0949917473456021E-2</v>
      </c>
      <c r="J34" s="10">
        <v>320800</v>
      </c>
      <c r="K34" s="27">
        <f t="shared" si="2"/>
        <v>9.1025168118491609E-2</v>
      </c>
    </row>
    <row r="35" spans="1:11" x14ac:dyDescent="0.25">
      <c r="A35" s="4" t="s">
        <v>228</v>
      </c>
      <c r="B35" s="10">
        <v>41100</v>
      </c>
      <c r="C35" s="27">
        <f t="shared" si="3"/>
        <v>7.7201946014989571E-3</v>
      </c>
      <c r="D35" s="10">
        <v>41000</v>
      </c>
      <c r="E35" s="27">
        <f t="shared" si="3"/>
        <v>7.198286456687384E-3</v>
      </c>
      <c r="F35" s="10">
        <v>37400</v>
      </c>
      <c r="G35" s="27">
        <f t="shared" si="0"/>
        <v>8.2926829268292687E-3</v>
      </c>
      <c r="H35" s="10">
        <v>34600</v>
      </c>
      <c r="I35" s="27">
        <f t="shared" si="1"/>
        <v>8.5236370802847777E-3</v>
      </c>
      <c r="J35" s="10">
        <v>41000</v>
      </c>
      <c r="K35" s="27">
        <f t="shared" si="2"/>
        <v>1.1633515875493005E-2</v>
      </c>
    </row>
    <row r="36" spans="1:11" x14ac:dyDescent="0.25">
      <c r="A36" s="4" t="s">
        <v>227</v>
      </c>
      <c r="B36" s="10">
        <v>92400</v>
      </c>
      <c r="C36" s="27">
        <f t="shared" si="3"/>
        <v>1.7356349907019553E-2</v>
      </c>
      <c r="D36" s="10">
        <v>93400</v>
      </c>
      <c r="E36" s="27">
        <f t="shared" si="3"/>
        <v>1.6398047684258576E-2</v>
      </c>
      <c r="F36" s="10">
        <v>100600</v>
      </c>
      <c r="G36" s="27">
        <f t="shared" si="0"/>
        <v>2.2305986696230597E-2</v>
      </c>
      <c r="H36" s="10">
        <v>97400</v>
      </c>
      <c r="I36" s="27">
        <f t="shared" si="1"/>
        <v>2.3994284728894144E-2</v>
      </c>
      <c r="J36" s="10">
        <v>99600</v>
      </c>
      <c r="K36" s="27">
        <f t="shared" si="2"/>
        <v>2.8260931248758617E-2</v>
      </c>
    </row>
    <row r="37" spans="1:11" x14ac:dyDescent="0.25">
      <c r="A37" s="4" t="s">
        <v>226</v>
      </c>
      <c r="B37" s="10">
        <v>168800</v>
      </c>
      <c r="C37" s="27">
        <f t="shared" si="3"/>
        <v>3.1707271258711048E-2</v>
      </c>
      <c r="D37" s="10">
        <v>88200</v>
      </c>
      <c r="E37" s="27">
        <f t="shared" si="3"/>
        <v>1.5485094279995787E-2</v>
      </c>
      <c r="F37" s="10">
        <v>79600</v>
      </c>
      <c r="G37" s="27">
        <f t="shared" si="0"/>
        <v>1.7649667405764968E-2</v>
      </c>
      <c r="H37" s="10">
        <v>75200</v>
      </c>
      <c r="I37" s="27">
        <f t="shared" si="1"/>
        <v>1.8525361515532236E-2</v>
      </c>
      <c r="J37" s="10">
        <v>50900</v>
      </c>
      <c r="K37" s="27">
        <f t="shared" si="2"/>
        <v>1.4442584342990098E-2</v>
      </c>
    </row>
    <row r="38" spans="1:11" x14ac:dyDescent="0.25">
      <c r="A38" s="4" t="s">
        <v>225</v>
      </c>
      <c r="B38" s="10">
        <v>1322800</v>
      </c>
      <c r="C38" s="27">
        <f t="shared" si="3"/>
        <v>0.24847380581174747</v>
      </c>
      <c r="D38" s="10">
        <v>1091900</v>
      </c>
      <c r="E38" s="27">
        <f t="shared" si="3"/>
        <v>0.1917026580989501</v>
      </c>
      <c r="F38" s="10">
        <v>961400</v>
      </c>
      <c r="G38" s="27">
        <f t="shared" si="0"/>
        <v>0.21317073170731707</v>
      </c>
      <c r="H38" s="10">
        <v>854300</v>
      </c>
      <c r="I38" s="27">
        <f t="shared" si="1"/>
        <v>0.21045500455743602</v>
      </c>
      <c r="J38" s="10">
        <v>808300</v>
      </c>
      <c r="K38" s="27">
        <f t="shared" si="2"/>
        <v>0.2293505093209999</v>
      </c>
    </row>
    <row r="39" spans="1:11" x14ac:dyDescent="0.25">
      <c r="A39" s="4" t="s">
        <v>224</v>
      </c>
      <c r="B39" s="10">
        <v>455300</v>
      </c>
      <c r="C39" s="27">
        <f t="shared" si="3"/>
        <v>8.5523226327554144E-2</v>
      </c>
      <c r="D39" s="10">
        <v>412200</v>
      </c>
      <c r="E39" s="27">
        <f t="shared" si="3"/>
        <v>7.2369114084061936E-2</v>
      </c>
      <c r="F39" s="10">
        <v>381400</v>
      </c>
      <c r="G39" s="27">
        <f t="shared" si="0"/>
        <v>8.456762749445676E-2</v>
      </c>
      <c r="H39" s="10">
        <v>371800</v>
      </c>
      <c r="I39" s="27">
        <f t="shared" si="1"/>
        <v>9.1592146429187296E-2</v>
      </c>
      <c r="J39" s="10">
        <v>365400</v>
      </c>
      <c r="K39" s="27">
        <f t="shared" si="2"/>
        <v>0.10368016343671084</v>
      </c>
    </row>
    <row r="40" spans="1:11" x14ac:dyDescent="0.25">
      <c r="A40" s="4" t="s">
        <v>223</v>
      </c>
      <c r="B40" s="10">
        <v>867500</v>
      </c>
      <c r="C40" s="27">
        <f t="shared" si="3"/>
        <v>0.16295057948419334</v>
      </c>
      <c r="D40" s="10">
        <v>679700</v>
      </c>
      <c r="E40" s="27">
        <f t="shared" si="3"/>
        <v>0.11933354401488816</v>
      </c>
      <c r="F40" s="10">
        <v>580000</v>
      </c>
      <c r="G40" s="27">
        <f t="shared" si="0"/>
        <v>0.12860310421286031</v>
      </c>
      <c r="H40" s="10">
        <v>482500</v>
      </c>
      <c r="I40" s="27">
        <f t="shared" si="1"/>
        <v>0.11886285812824872</v>
      </c>
      <c r="J40" s="10">
        <v>442900</v>
      </c>
      <c r="K40" s="27">
        <f t="shared" si="2"/>
        <v>0.12567034588428908</v>
      </c>
    </row>
    <row r="41" spans="1:11" x14ac:dyDescent="0.25">
      <c r="A41" s="4" t="s">
        <v>222</v>
      </c>
      <c r="B41" s="10">
        <v>1112200</v>
      </c>
      <c r="C41" s="27">
        <f t="shared" si="3"/>
        <v>0.20891485245224187</v>
      </c>
      <c r="D41" s="10">
        <v>1126500</v>
      </c>
      <c r="E41" s="27">
        <f t="shared" si="3"/>
        <v>0.19777730959654483</v>
      </c>
      <c r="F41" s="10">
        <v>626100</v>
      </c>
      <c r="G41" s="27">
        <f t="shared" si="0"/>
        <v>0.13882483370288248</v>
      </c>
      <c r="H41" s="10">
        <v>628300</v>
      </c>
      <c r="I41" s="27">
        <f t="shared" si="1"/>
        <v>0.1547803808538418</v>
      </c>
      <c r="J41" s="10">
        <v>376000</v>
      </c>
      <c r="K41" s="27">
        <f t="shared" si="2"/>
        <v>0.10668785290696024</v>
      </c>
    </row>
    <row r="42" spans="1:11" x14ac:dyDescent="0.25">
      <c r="A42" s="4" t="s">
        <v>221</v>
      </c>
      <c r="B42" s="10">
        <v>343200</v>
      </c>
      <c r="C42" s="27">
        <f t="shared" si="3"/>
        <v>6.4466442511786917E-2</v>
      </c>
      <c r="D42" s="10">
        <v>468000</v>
      </c>
      <c r="E42" s="27">
        <f t="shared" si="3"/>
        <v>8.2165806383651105E-2</v>
      </c>
      <c r="F42" s="10">
        <v>204800</v>
      </c>
      <c r="G42" s="27">
        <f t="shared" si="0"/>
        <v>4.541019955654102E-2</v>
      </c>
      <c r="H42" s="10">
        <v>205400</v>
      </c>
      <c r="I42" s="27">
        <f t="shared" si="1"/>
        <v>5.0599857118222354E-2</v>
      </c>
      <c r="J42" s="10">
        <v>23400</v>
      </c>
      <c r="K42" s="27">
        <f t="shared" si="2"/>
        <v>6.6396163777203985E-3</v>
      </c>
    </row>
    <row r="43" spans="1:11" x14ac:dyDescent="0.25">
      <c r="A43" s="4" t="s">
        <v>216</v>
      </c>
      <c r="B43" s="10">
        <v>174000</v>
      </c>
      <c r="C43" s="27">
        <f t="shared" si="3"/>
        <v>3.268403553919267E-2</v>
      </c>
      <c r="D43" s="10">
        <v>213600</v>
      </c>
      <c r="E43" s="27">
        <f t="shared" si="3"/>
        <v>3.7501316759717684E-2</v>
      </c>
      <c r="F43" s="10">
        <v>203800</v>
      </c>
      <c r="G43" s="27">
        <f t="shared" si="0"/>
        <v>4.5188470066518847E-2</v>
      </c>
      <c r="H43" s="10">
        <v>180500</v>
      </c>
      <c r="I43" s="27">
        <f t="shared" si="1"/>
        <v>4.4465794595127242E-2</v>
      </c>
      <c r="J43" s="10">
        <v>91500</v>
      </c>
      <c r="K43" s="27">
        <f t="shared" si="2"/>
        <v>2.5962602502624634E-2</v>
      </c>
    </row>
    <row r="44" spans="1:11" x14ac:dyDescent="0.25">
      <c r="A44" s="4" t="s">
        <v>220</v>
      </c>
      <c r="B44" s="10">
        <v>33600</v>
      </c>
      <c r="C44" s="27">
        <f t="shared" si="3"/>
        <v>6.3113999661889289E-3</v>
      </c>
      <c r="D44" s="10">
        <v>108900</v>
      </c>
      <c r="E44" s="27">
        <f t="shared" si="3"/>
        <v>1.9119351100811123E-2</v>
      </c>
      <c r="F44" s="10">
        <v>123200</v>
      </c>
      <c r="G44" s="27">
        <f t="shared" si="0"/>
        <v>2.7317073170731707E-2</v>
      </c>
      <c r="H44" s="10">
        <v>131200</v>
      </c>
      <c r="I44" s="27">
        <f t="shared" si="1"/>
        <v>3.2320843495183896E-2</v>
      </c>
      <c r="J44" s="10">
        <v>49200</v>
      </c>
      <c r="K44" s="27">
        <f t="shared" si="2"/>
        <v>1.3960219050591607E-2</v>
      </c>
    </row>
    <row r="45" spans="1:11" x14ac:dyDescent="0.25">
      <c r="A45" s="4" t="s">
        <v>219</v>
      </c>
      <c r="B45" s="10">
        <v>5323700</v>
      </c>
      <c r="C45" s="27">
        <f t="shared" si="3"/>
        <v>1</v>
      </c>
      <c r="D45" s="10">
        <v>5695800</v>
      </c>
      <c r="E45" s="27">
        <f t="shared" si="3"/>
        <v>1</v>
      </c>
      <c r="F45" s="10">
        <v>4510000</v>
      </c>
      <c r="G45" s="27">
        <f t="shared" si="0"/>
        <v>1</v>
      </c>
      <c r="H45" s="10">
        <v>4059300</v>
      </c>
      <c r="I45" s="27">
        <f t="shared" si="1"/>
        <v>1</v>
      </c>
      <c r="J45" s="10">
        <v>3524300</v>
      </c>
      <c r="K45" s="27">
        <f t="shared" si="2"/>
        <v>1</v>
      </c>
    </row>
    <row r="46" spans="1:11" x14ac:dyDescent="0.25">
      <c r="A46" s="4" t="s">
        <v>218</v>
      </c>
      <c r="B46" s="10">
        <v>134000</v>
      </c>
      <c r="C46" s="27">
        <f t="shared" si="3"/>
        <v>2.5170464150872512E-2</v>
      </c>
      <c r="D46" s="10">
        <v>116600</v>
      </c>
      <c r="E46" s="27">
        <f t="shared" si="3"/>
        <v>2.0471224410969487E-2</v>
      </c>
      <c r="F46" s="10">
        <v>97100</v>
      </c>
      <c r="G46" s="27">
        <f t="shared" si="0"/>
        <v>2.1529933481152994E-2</v>
      </c>
      <c r="H46" s="10">
        <v>63900</v>
      </c>
      <c r="I46" s="27">
        <f t="shared" si="1"/>
        <v>1.5741630330352523E-2</v>
      </c>
      <c r="J46" s="10">
        <v>58200</v>
      </c>
      <c r="K46" s="27">
        <f t="shared" si="2"/>
        <v>1.6513917657407146E-2</v>
      </c>
    </row>
    <row r="47" spans="1:11" x14ac:dyDescent="0.25">
      <c r="A47" s="4" t="s">
        <v>217</v>
      </c>
      <c r="B47" s="11" t="s">
        <v>98</v>
      </c>
      <c r="C47" s="27" t="str">
        <f t="shared" si="3"/>
        <v>Missing</v>
      </c>
      <c r="D47" s="11" t="s">
        <v>98</v>
      </c>
      <c r="E47" s="27" t="str">
        <f t="shared" si="3"/>
        <v>Missing</v>
      </c>
      <c r="F47" s="11" t="s">
        <v>98</v>
      </c>
      <c r="G47" s="27" t="str">
        <f t="shared" si="0"/>
        <v>Missing</v>
      </c>
      <c r="H47" s="11" t="s">
        <v>98</v>
      </c>
      <c r="I47" s="27" t="str">
        <f t="shared" si="1"/>
        <v>Missing</v>
      </c>
      <c r="J47" s="10">
        <v>36600</v>
      </c>
      <c r="K47" s="27">
        <f t="shared" si="2"/>
        <v>1.0385041001049854E-2</v>
      </c>
    </row>
    <row r="48" spans="1:11" x14ac:dyDescent="0.25">
      <c r="A48" s="4" t="s">
        <v>216</v>
      </c>
      <c r="B48" s="11" t="s">
        <v>98</v>
      </c>
      <c r="C48" s="27" t="str">
        <f t="shared" si="3"/>
        <v>Missing</v>
      </c>
      <c r="D48" s="11" t="s">
        <v>98</v>
      </c>
      <c r="E48" s="27" t="str">
        <f t="shared" si="3"/>
        <v>Missing</v>
      </c>
      <c r="F48" s="11" t="s">
        <v>98</v>
      </c>
      <c r="G48" s="27" t="str">
        <f t="shared" ref="G48:G79" si="4">IFERROR(F48/F$45,"Missing")</f>
        <v>Missing</v>
      </c>
      <c r="H48" s="11" t="s">
        <v>98</v>
      </c>
      <c r="I48" s="27" t="str">
        <f t="shared" ref="I48:I79" si="5">IFERROR(H48/H$45,"Missing")</f>
        <v>Missing</v>
      </c>
      <c r="J48" s="10">
        <v>8300</v>
      </c>
      <c r="K48" s="27">
        <f t="shared" ref="K48:K79" si="6">IFERROR(J48/J$45,"Missing")</f>
        <v>2.3550776040632184E-3</v>
      </c>
    </row>
    <row r="49" spans="1:11" x14ac:dyDescent="0.25">
      <c r="A49" s="4" t="s">
        <v>215</v>
      </c>
      <c r="B49" s="11" t="s">
        <v>98</v>
      </c>
      <c r="C49" s="27" t="str">
        <f t="shared" si="3"/>
        <v>Missing</v>
      </c>
      <c r="D49" s="11" t="s">
        <v>98</v>
      </c>
      <c r="E49" s="27" t="str">
        <f t="shared" si="3"/>
        <v>Missing</v>
      </c>
      <c r="F49" s="11" t="s">
        <v>98</v>
      </c>
      <c r="G49" s="27" t="str">
        <f t="shared" si="4"/>
        <v>Missing</v>
      </c>
      <c r="H49" s="11" t="s">
        <v>98</v>
      </c>
      <c r="I49" s="27" t="str">
        <f t="shared" si="5"/>
        <v>Missing</v>
      </c>
      <c r="J49" s="10">
        <v>7700</v>
      </c>
      <c r="K49" s="27">
        <f t="shared" si="6"/>
        <v>2.1848310302755155E-3</v>
      </c>
    </row>
    <row r="50" spans="1:11" x14ac:dyDescent="0.25">
      <c r="A50" s="4" t="s">
        <v>214</v>
      </c>
      <c r="B50" s="11" t="s">
        <v>98</v>
      </c>
      <c r="C50" s="27" t="str">
        <f t="shared" si="3"/>
        <v>Missing</v>
      </c>
      <c r="D50" s="11" t="s">
        <v>98</v>
      </c>
      <c r="E50" s="27" t="str">
        <f t="shared" si="3"/>
        <v>Missing</v>
      </c>
      <c r="F50" s="10">
        <v>7800</v>
      </c>
      <c r="G50" s="27">
        <f t="shared" si="4"/>
        <v>1.729490022172949E-3</v>
      </c>
      <c r="H50" s="10">
        <v>5600</v>
      </c>
      <c r="I50" s="27">
        <f t="shared" si="5"/>
        <v>1.3795481979651664E-3</v>
      </c>
      <c r="J50" s="10">
        <v>4400</v>
      </c>
      <c r="K50" s="27">
        <f t="shared" si="6"/>
        <v>1.2484748744431519E-3</v>
      </c>
    </row>
    <row r="51" spans="1:11" x14ac:dyDescent="0.25">
      <c r="A51" s="4" t="s">
        <v>213</v>
      </c>
      <c r="B51" s="11" t="s">
        <v>98</v>
      </c>
      <c r="C51" s="27" t="str">
        <f t="shared" si="3"/>
        <v>Missing</v>
      </c>
      <c r="D51" s="11" t="s">
        <v>98</v>
      </c>
      <c r="E51" s="27" t="str">
        <f t="shared" si="3"/>
        <v>Missing</v>
      </c>
      <c r="F51" s="11" t="s">
        <v>98</v>
      </c>
      <c r="G51" s="27" t="str">
        <f t="shared" si="4"/>
        <v>Missing</v>
      </c>
      <c r="H51" s="10">
        <v>19100</v>
      </c>
      <c r="I51" s="27">
        <f t="shared" si="5"/>
        <v>4.7052447466311926E-3</v>
      </c>
      <c r="J51" s="11" t="s">
        <v>98</v>
      </c>
      <c r="K51" s="27" t="str">
        <f t="shared" si="6"/>
        <v>Missing</v>
      </c>
    </row>
    <row r="52" spans="1:11" x14ac:dyDescent="0.25">
      <c r="A52" s="4" t="s">
        <v>212</v>
      </c>
      <c r="B52" s="10">
        <v>226100</v>
      </c>
      <c r="C52" s="27">
        <f t="shared" si="3"/>
        <v>4.2470462272479664E-2</v>
      </c>
      <c r="D52" s="10">
        <v>249400</v>
      </c>
      <c r="E52" s="27">
        <f t="shared" si="3"/>
        <v>4.3786649812142281E-2</v>
      </c>
      <c r="F52" s="10">
        <v>216100</v>
      </c>
      <c r="G52" s="27">
        <f t="shared" si="4"/>
        <v>4.7915742793791571E-2</v>
      </c>
      <c r="H52" s="10">
        <v>209400</v>
      </c>
      <c r="I52" s="27">
        <f t="shared" si="5"/>
        <v>5.1585248688197471E-2</v>
      </c>
      <c r="J52" s="10">
        <v>190500</v>
      </c>
      <c r="K52" s="27">
        <f t="shared" si="6"/>
        <v>5.4053287177595548E-2</v>
      </c>
    </row>
    <row r="53" spans="1:11" x14ac:dyDescent="0.25">
      <c r="A53" s="4" t="s">
        <v>193</v>
      </c>
      <c r="B53" s="10">
        <v>31300</v>
      </c>
      <c r="C53" s="27">
        <f t="shared" si="3"/>
        <v>5.8793696113605201E-3</v>
      </c>
      <c r="D53" s="10">
        <v>97800</v>
      </c>
      <c r="E53" s="27">
        <f t="shared" si="3"/>
        <v>1.7170546718634782E-2</v>
      </c>
      <c r="F53" s="10">
        <v>5900</v>
      </c>
      <c r="G53" s="27">
        <f t="shared" si="4"/>
        <v>1.3082039911308204E-3</v>
      </c>
      <c r="H53" s="10">
        <v>14500</v>
      </c>
      <c r="I53" s="27">
        <f t="shared" si="5"/>
        <v>3.5720444411598061E-3</v>
      </c>
      <c r="J53" s="10">
        <v>9100</v>
      </c>
      <c r="K53" s="27">
        <f t="shared" si="6"/>
        <v>2.5820730357801547E-3</v>
      </c>
    </row>
    <row r="54" spans="1:11" x14ac:dyDescent="0.25">
      <c r="A54" s="4" t="s">
        <v>211</v>
      </c>
      <c r="B54" s="10">
        <v>80000</v>
      </c>
      <c r="C54" s="27">
        <f t="shared" si="3"/>
        <v>1.5027142776640306E-2</v>
      </c>
      <c r="D54" s="10">
        <v>53900</v>
      </c>
      <c r="E54" s="27">
        <f t="shared" si="3"/>
        <v>9.4631131711085358E-3</v>
      </c>
      <c r="F54" s="10">
        <v>36100</v>
      </c>
      <c r="G54" s="27">
        <f t="shared" si="4"/>
        <v>8.0044345898004441E-3</v>
      </c>
      <c r="H54" s="10">
        <v>23900</v>
      </c>
      <c r="I54" s="27">
        <f t="shared" si="5"/>
        <v>5.8877146306013355E-3</v>
      </c>
      <c r="J54" s="10">
        <v>11700</v>
      </c>
      <c r="K54" s="27">
        <f t="shared" si="6"/>
        <v>3.3198081888601992E-3</v>
      </c>
    </row>
    <row r="55" spans="1:11" x14ac:dyDescent="0.25">
      <c r="A55" s="4" t="s">
        <v>210</v>
      </c>
      <c r="B55" s="10">
        <v>39500</v>
      </c>
      <c r="C55" s="27">
        <f t="shared" si="3"/>
        <v>7.419651745966151E-3</v>
      </c>
      <c r="D55" s="10">
        <v>41900</v>
      </c>
      <c r="E55" s="27">
        <f t="shared" si="3"/>
        <v>7.3562976228097893E-3</v>
      </c>
      <c r="F55" s="10">
        <v>35300</v>
      </c>
      <c r="G55" s="27">
        <f t="shared" si="4"/>
        <v>7.8270509977827057E-3</v>
      </c>
      <c r="H55" s="10">
        <v>34500</v>
      </c>
      <c r="I55" s="27">
        <f t="shared" si="5"/>
        <v>8.4990022910354009E-3</v>
      </c>
      <c r="J55" s="10">
        <v>32700</v>
      </c>
      <c r="K55" s="27">
        <f t="shared" si="6"/>
        <v>9.2784382714297883E-3</v>
      </c>
    </row>
    <row r="56" spans="1:11" x14ac:dyDescent="0.25">
      <c r="A56" s="4" t="s">
        <v>209</v>
      </c>
      <c r="B56" s="10">
        <v>48900</v>
      </c>
      <c r="C56" s="27">
        <f t="shared" si="3"/>
        <v>9.1853410222213876E-3</v>
      </c>
      <c r="D56" s="10">
        <v>39200</v>
      </c>
      <c r="E56" s="27">
        <f t="shared" si="3"/>
        <v>6.8822641244425716E-3</v>
      </c>
      <c r="F56" s="10">
        <v>40000</v>
      </c>
      <c r="G56" s="27">
        <f t="shared" si="4"/>
        <v>8.869179600886918E-3</v>
      </c>
      <c r="H56" s="10">
        <v>38600</v>
      </c>
      <c r="I56" s="27">
        <f t="shared" si="5"/>
        <v>9.5090286502598972E-3</v>
      </c>
      <c r="J56" s="11" t="s">
        <v>98</v>
      </c>
      <c r="K56" s="27" t="str">
        <f t="shared" si="6"/>
        <v>Missing</v>
      </c>
    </row>
    <row r="57" spans="1:11" x14ac:dyDescent="0.25">
      <c r="A57" s="4" t="s">
        <v>208</v>
      </c>
      <c r="B57" s="10">
        <v>4400</v>
      </c>
      <c r="C57" s="27">
        <f t="shared" si="3"/>
        <v>8.2649285271521686E-4</v>
      </c>
      <c r="D57" s="10">
        <v>24800</v>
      </c>
      <c r="E57" s="27">
        <f t="shared" si="3"/>
        <v>4.3540854664840759E-3</v>
      </c>
      <c r="F57" s="10">
        <v>3300</v>
      </c>
      <c r="G57" s="27">
        <f t="shared" si="4"/>
        <v>7.3170731707317073E-4</v>
      </c>
      <c r="H57" s="10">
        <v>4200</v>
      </c>
      <c r="I57" s="27">
        <f t="shared" si="5"/>
        <v>1.0346611484738748E-3</v>
      </c>
      <c r="J57" s="10">
        <v>2600</v>
      </c>
      <c r="K57" s="27">
        <f t="shared" si="6"/>
        <v>7.377351530800443E-4</v>
      </c>
    </row>
    <row r="58" spans="1:11" x14ac:dyDescent="0.25">
      <c r="A58" s="4" t="s">
        <v>207</v>
      </c>
      <c r="B58" s="10">
        <v>196700</v>
      </c>
      <c r="C58" s="27">
        <f t="shared" si="3"/>
        <v>3.6947987302064354E-2</v>
      </c>
      <c r="D58" s="10">
        <v>15000</v>
      </c>
      <c r="E58" s="27">
        <f t="shared" si="3"/>
        <v>2.633519435373433E-3</v>
      </c>
      <c r="F58" s="11" t="s">
        <v>98</v>
      </c>
      <c r="G58" s="27" t="str">
        <f t="shared" si="4"/>
        <v>Missing</v>
      </c>
      <c r="H58" s="11" t="s">
        <v>98</v>
      </c>
      <c r="I58" s="27" t="str">
        <f t="shared" si="5"/>
        <v>Missing</v>
      </c>
      <c r="J58" s="11" t="s">
        <v>98</v>
      </c>
      <c r="K58" s="27" t="str">
        <f t="shared" si="6"/>
        <v>Missing</v>
      </c>
    </row>
    <row r="59" spans="1:11" x14ac:dyDescent="0.25">
      <c r="A59" s="4" t="s">
        <v>206</v>
      </c>
      <c r="B59" s="10">
        <v>22300</v>
      </c>
      <c r="C59" s="27">
        <f t="shared" si="3"/>
        <v>4.1888160489884857E-3</v>
      </c>
      <c r="D59" s="10">
        <v>14900</v>
      </c>
      <c r="E59" s="27">
        <f t="shared" si="3"/>
        <v>2.6159626391376103E-3</v>
      </c>
      <c r="F59" s="10">
        <v>12600</v>
      </c>
      <c r="G59" s="27">
        <f t="shared" si="4"/>
        <v>2.7937915742793792E-3</v>
      </c>
      <c r="H59" s="11" t="s">
        <v>98</v>
      </c>
      <c r="I59" s="27" t="str">
        <f t="shared" si="5"/>
        <v>Missing</v>
      </c>
      <c r="J59" s="11" t="s">
        <v>98</v>
      </c>
      <c r="K59" s="27" t="str">
        <f t="shared" si="6"/>
        <v>Missing</v>
      </c>
    </row>
    <row r="60" spans="1:11" x14ac:dyDescent="0.25">
      <c r="A60" s="4" t="s">
        <v>205</v>
      </c>
      <c r="B60" s="10">
        <v>11000</v>
      </c>
      <c r="C60" s="27">
        <f t="shared" si="3"/>
        <v>2.0662321317880422E-3</v>
      </c>
      <c r="D60" s="10">
        <v>8500</v>
      </c>
      <c r="E60" s="27">
        <f t="shared" si="3"/>
        <v>1.4923276800449454E-3</v>
      </c>
      <c r="F60" s="11" t="s">
        <v>98</v>
      </c>
      <c r="G60" s="27" t="str">
        <f t="shared" si="4"/>
        <v>Missing</v>
      </c>
      <c r="H60" s="11" t="s">
        <v>98</v>
      </c>
      <c r="I60" s="27" t="str">
        <f t="shared" si="5"/>
        <v>Missing</v>
      </c>
      <c r="J60" s="11" t="s">
        <v>98</v>
      </c>
      <c r="K60" s="27" t="str">
        <f t="shared" si="6"/>
        <v>Missing</v>
      </c>
    </row>
    <row r="61" spans="1:11" x14ac:dyDescent="0.25">
      <c r="A61" s="4" t="s">
        <v>204</v>
      </c>
      <c r="B61" s="10">
        <v>100</v>
      </c>
      <c r="C61" s="27">
        <f t="shared" si="3"/>
        <v>1.8783928470800382E-5</v>
      </c>
      <c r="D61" s="10">
        <v>8200</v>
      </c>
      <c r="E61" s="27">
        <f t="shared" si="3"/>
        <v>1.4396572913374767E-3</v>
      </c>
      <c r="F61" s="11" t="s">
        <v>98</v>
      </c>
      <c r="G61" s="27" t="str">
        <f t="shared" si="4"/>
        <v>Missing</v>
      </c>
      <c r="H61" s="11" t="s">
        <v>98</v>
      </c>
      <c r="I61" s="27" t="str">
        <f t="shared" si="5"/>
        <v>Missing</v>
      </c>
      <c r="J61" s="11" t="s">
        <v>98</v>
      </c>
      <c r="K61" s="27" t="str">
        <f t="shared" si="6"/>
        <v>Missing</v>
      </c>
    </row>
    <row r="62" spans="1:11" x14ac:dyDescent="0.25">
      <c r="A62" s="4" t="s">
        <v>203</v>
      </c>
      <c r="B62" s="10">
        <v>11300</v>
      </c>
      <c r="C62" s="27">
        <f t="shared" si="3"/>
        <v>2.1225839172004431E-3</v>
      </c>
      <c r="D62" s="10">
        <v>8700</v>
      </c>
      <c r="E62" s="27">
        <f t="shared" si="3"/>
        <v>1.5274412725165911E-3</v>
      </c>
      <c r="F62" s="11" t="s">
        <v>98</v>
      </c>
      <c r="G62" s="27" t="str">
        <f t="shared" si="4"/>
        <v>Missing</v>
      </c>
      <c r="H62" s="11" t="s">
        <v>98</v>
      </c>
      <c r="I62" s="27" t="str">
        <f t="shared" si="5"/>
        <v>Missing</v>
      </c>
      <c r="J62" s="11" t="s">
        <v>98</v>
      </c>
      <c r="K62" s="27" t="str">
        <f t="shared" si="6"/>
        <v>Missing</v>
      </c>
    </row>
    <row r="63" spans="1:11" x14ac:dyDescent="0.25">
      <c r="A63" s="4" t="s">
        <v>202</v>
      </c>
      <c r="B63" s="10">
        <v>71000</v>
      </c>
      <c r="C63" s="27">
        <f t="shared" si="3"/>
        <v>1.3336589214268273E-2</v>
      </c>
      <c r="D63" s="10">
        <v>74300</v>
      </c>
      <c r="E63" s="27">
        <f t="shared" si="3"/>
        <v>1.3044699603216406E-2</v>
      </c>
      <c r="F63" s="10">
        <v>78300</v>
      </c>
      <c r="G63" s="27">
        <f t="shared" si="4"/>
        <v>1.7361419068736141E-2</v>
      </c>
      <c r="H63" s="10">
        <v>62500</v>
      </c>
      <c r="I63" s="27">
        <f t="shared" si="5"/>
        <v>1.5396743280861233E-2</v>
      </c>
      <c r="J63" s="10">
        <v>72600</v>
      </c>
      <c r="K63" s="27">
        <f t="shared" si="6"/>
        <v>2.0599835428312004E-2</v>
      </c>
    </row>
    <row r="64" spans="1:11" x14ac:dyDescent="0.25">
      <c r="A64" s="4" t="s">
        <v>201</v>
      </c>
      <c r="B64" s="10">
        <v>742600</v>
      </c>
      <c r="C64" s="27">
        <f t="shared" si="3"/>
        <v>0.13948945282416364</v>
      </c>
      <c r="D64" s="10">
        <v>636600</v>
      </c>
      <c r="E64" s="27">
        <f t="shared" si="3"/>
        <v>0.11176656483724851</v>
      </c>
      <c r="F64" s="10">
        <v>435400</v>
      </c>
      <c r="G64" s="27">
        <f t="shared" si="4"/>
        <v>9.6541019955654103E-2</v>
      </c>
      <c r="H64" s="10">
        <v>412300</v>
      </c>
      <c r="I64" s="27">
        <f t="shared" si="5"/>
        <v>0.10156923607518538</v>
      </c>
      <c r="J64" s="10">
        <v>376200</v>
      </c>
      <c r="K64" s="27">
        <f t="shared" si="6"/>
        <v>0.10674460176488948</v>
      </c>
    </row>
    <row r="65" spans="1:12" x14ac:dyDescent="0.25">
      <c r="A65" s="4" t="s">
        <v>200</v>
      </c>
      <c r="B65" s="11" t="s">
        <v>98</v>
      </c>
      <c r="C65" s="27" t="str">
        <f t="shared" si="3"/>
        <v>Missing</v>
      </c>
      <c r="D65" s="10">
        <v>598000</v>
      </c>
      <c r="E65" s="27">
        <f t="shared" si="3"/>
        <v>0.10498964149022086</v>
      </c>
      <c r="F65" s="11" t="s">
        <v>98</v>
      </c>
      <c r="G65" s="27" t="str">
        <f t="shared" si="4"/>
        <v>Missing</v>
      </c>
      <c r="H65" s="11" t="s">
        <v>98</v>
      </c>
      <c r="I65" s="27" t="str">
        <f t="shared" si="5"/>
        <v>Missing</v>
      </c>
      <c r="J65" s="11" t="s">
        <v>98</v>
      </c>
      <c r="K65" s="27" t="str">
        <f t="shared" si="6"/>
        <v>Missing</v>
      </c>
    </row>
    <row r="66" spans="1:12" x14ac:dyDescent="0.25">
      <c r="A66" s="4" t="s">
        <v>194</v>
      </c>
      <c r="B66" s="11" t="s">
        <v>98</v>
      </c>
      <c r="C66" s="27" t="str">
        <f t="shared" si="3"/>
        <v>Missing</v>
      </c>
      <c r="D66" s="10">
        <v>51700</v>
      </c>
      <c r="E66" s="27">
        <f t="shared" si="3"/>
        <v>9.0768636539204327E-3</v>
      </c>
      <c r="F66" s="11" t="s">
        <v>98</v>
      </c>
      <c r="G66" s="27" t="str">
        <f t="shared" si="4"/>
        <v>Missing</v>
      </c>
      <c r="H66" s="11" t="s">
        <v>98</v>
      </c>
      <c r="I66" s="27" t="str">
        <f t="shared" si="5"/>
        <v>Missing</v>
      </c>
      <c r="J66" s="11" t="s">
        <v>98</v>
      </c>
      <c r="K66" s="27" t="str">
        <f t="shared" si="6"/>
        <v>Missing</v>
      </c>
    </row>
    <row r="67" spans="1:12" x14ac:dyDescent="0.25">
      <c r="A67" s="4" t="s">
        <v>199</v>
      </c>
      <c r="B67" s="10">
        <v>876600</v>
      </c>
      <c r="C67" s="27">
        <f t="shared" si="3"/>
        <v>0.16465991697503615</v>
      </c>
      <c r="D67" s="10">
        <v>1402900</v>
      </c>
      <c r="E67" s="27">
        <f t="shared" si="3"/>
        <v>0.24630429439235929</v>
      </c>
      <c r="F67" s="10">
        <v>532500</v>
      </c>
      <c r="G67" s="27">
        <f t="shared" si="4"/>
        <v>0.1180709534368071</v>
      </c>
      <c r="H67" s="10">
        <v>476200</v>
      </c>
      <c r="I67" s="27">
        <f t="shared" si="5"/>
        <v>0.11731086640553789</v>
      </c>
      <c r="J67" s="10">
        <v>434400</v>
      </c>
      <c r="K67" s="27">
        <f t="shared" si="6"/>
        <v>0.12325851942229663</v>
      </c>
    </row>
    <row r="68" spans="1:12" x14ac:dyDescent="0.25">
      <c r="A68" s="4" t="s">
        <v>198</v>
      </c>
      <c r="B68" s="10">
        <v>600000</v>
      </c>
      <c r="C68" s="27">
        <f t="shared" si="3"/>
        <v>0.1127035708248023</v>
      </c>
      <c r="D68" s="11" t="s">
        <v>98</v>
      </c>
      <c r="E68" s="27" t="str">
        <f t="shared" si="3"/>
        <v>Missing</v>
      </c>
      <c r="F68" s="11" t="s">
        <v>98</v>
      </c>
      <c r="G68" s="27" t="str">
        <f t="shared" si="4"/>
        <v>Missing</v>
      </c>
      <c r="H68" s="11" t="s">
        <v>98</v>
      </c>
      <c r="I68" s="27" t="str">
        <f t="shared" si="5"/>
        <v>Missing</v>
      </c>
      <c r="J68" s="11" t="s">
        <v>98</v>
      </c>
      <c r="K68" s="27" t="str">
        <f t="shared" si="6"/>
        <v>Missing</v>
      </c>
    </row>
    <row r="69" spans="1:12" x14ac:dyDescent="0.25">
      <c r="A69" s="4" t="s">
        <v>197</v>
      </c>
      <c r="B69" s="10">
        <v>-1300</v>
      </c>
      <c r="C69" s="27">
        <f t="shared" si="3"/>
        <v>-2.4419107012040497E-4</v>
      </c>
      <c r="D69" s="11" t="s">
        <v>98</v>
      </c>
      <c r="E69" s="27" t="str">
        <f t="shared" si="3"/>
        <v>Missing</v>
      </c>
      <c r="F69" s="11" t="s">
        <v>98</v>
      </c>
      <c r="G69" s="27" t="str">
        <f t="shared" si="4"/>
        <v>Missing</v>
      </c>
      <c r="H69" s="11" t="s">
        <v>98</v>
      </c>
      <c r="I69" s="27" t="str">
        <f t="shared" si="5"/>
        <v>Missing</v>
      </c>
      <c r="J69" s="11" t="s">
        <v>98</v>
      </c>
      <c r="K69" s="27" t="str">
        <f t="shared" si="6"/>
        <v>Missing</v>
      </c>
    </row>
    <row r="70" spans="1:12" x14ac:dyDescent="0.25">
      <c r="A70" s="4" t="s">
        <v>196</v>
      </c>
      <c r="B70" s="10">
        <v>-4900</v>
      </c>
      <c r="C70" s="27">
        <f t="shared" si="3"/>
        <v>-9.2041249506921881E-4</v>
      </c>
      <c r="D70" s="11" t="s">
        <v>98</v>
      </c>
      <c r="E70" s="27" t="str">
        <f t="shared" si="3"/>
        <v>Missing</v>
      </c>
      <c r="F70" s="11" t="s">
        <v>98</v>
      </c>
      <c r="G70" s="27" t="str">
        <f t="shared" si="4"/>
        <v>Missing</v>
      </c>
      <c r="H70" s="11" t="s">
        <v>98</v>
      </c>
      <c r="I70" s="27" t="str">
        <f t="shared" si="5"/>
        <v>Missing</v>
      </c>
      <c r="J70" s="11" t="s">
        <v>98</v>
      </c>
      <c r="K70" s="27" t="str">
        <f t="shared" si="6"/>
        <v>Missing</v>
      </c>
    </row>
    <row r="71" spans="1:12" x14ac:dyDescent="0.25">
      <c r="A71" s="4" t="s">
        <v>195</v>
      </c>
      <c r="B71" s="10">
        <v>593800</v>
      </c>
      <c r="C71" s="27">
        <f t="shared" si="3"/>
        <v>0.11153896725961268</v>
      </c>
      <c r="D71" s="10">
        <v>438400</v>
      </c>
      <c r="E71" s="27">
        <f t="shared" si="3"/>
        <v>7.6968994697847543E-2</v>
      </c>
      <c r="F71" s="10">
        <v>822300</v>
      </c>
      <c r="G71" s="27">
        <f t="shared" si="4"/>
        <v>0.18232815964523283</v>
      </c>
      <c r="H71" s="10">
        <v>599900</v>
      </c>
      <c r="I71" s="27">
        <f t="shared" si="5"/>
        <v>0.14778410070701845</v>
      </c>
      <c r="J71" s="10">
        <v>598100</v>
      </c>
      <c r="K71" s="27">
        <f t="shared" si="6"/>
        <v>0.1697074596373748</v>
      </c>
    </row>
    <row r="72" spans="1:12" x14ac:dyDescent="0.25">
      <c r="A72" s="4" t="s">
        <v>194</v>
      </c>
      <c r="B72" s="10">
        <v>178600</v>
      </c>
      <c r="C72" s="27">
        <f t="shared" si="3"/>
        <v>3.3548096248849482E-2</v>
      </c>
      <c r="D72" s="10">
        <v>192600</v>
      </c>
      <c r="E72" s="27">
        <f t="shared" si="3"/>
        <v>3.3814389550194883E-2</v>
      </c>
      <c r="F72" s="11" t="s">
        <v>98</v>
      </c>
      <c r="G72" s="27" t="str">
        <f t="shared" si="4"/>
        <v>Missing</v>
      </c>
      <c r="H72" s="11" t="s">
        <v>98</v>
      </c>
      <c r="I72" s="27" t="str">
        <f t="shared" si="5"/>
        <v>Missing</v>
      </c>
      <c r="J72" s="11" t="s">
        <v>98</v>
      </c>
      <c r="K72" s="27" t="str">
        <f t="shared" si="6"/>
        <v>Missing</v>
      </c>
    </row>
    <row r="73" spans="1:12" x14ac:dyDescent="0.25">
      <c r="A73" s="4" t="s">
        <v>193</v>
      </c>
      <c r="B73" s="10">
        <v>259400</v>
      </c>
      <c r="C73" s="27">
        <f t="shared" si="3"/>
        <v>4.8725510453256196E-2</v>
      </c>
      <c r="D73" s="10">
        <v>394000</v>
      </c>
      <c r="E73" s="27">
        <f t="shared" si="3"/>
        <v>6.9173777169142178E-2</v>
      </c>
      <c r="F73" s="11" t="s">
        <v>98</v>
      </c>
      <c r="G73" s="27" t="str">
        <f t="shared" si="4"/>
        <v>Missing</v>
      </c>
      <c r="H73" s="11" t="s">
        <v>98</v>
      </c>
      <c r="I73" s="27" t="str">
        <f t="shared" si="5"/>
        <v>Missing</v>
      </c>
      <c r="J73" s="11" t="s">
        <v>98</v>
      </c>
      <c r="K73" s="27" t="str">
        <f t="shared" si="6"/>
        <v>Missing</v>
      </c>
    </row>
    <row r="74" spans="1:12" x14ac:dyDescent="0.25">
      <c r="A74" s="4" t="s">
        <v>192</v>
      </c>
      <c r="B74" s="10">
        <v>124900</v>
      </c>
      <c r="C74" s="27">
        <f t="shared" si="3"/>
        <v>2.3461126660029679E-2</v>
      </c>
      <c r="D74" s="10">
        <v>164600</v>
      </c>
      <c r="E74" s="27">
        <f t="shared" si="3"/>
        <v>2.8898486604164473E-2</v>
      </c>
      <c r="F74" s="10">
        <v>229800</v>
      </c>
      <c r="G74" s="27">
        <f t="shared" si="4"/>
        <v>5.0953436807095347E-2</v>
      </c>
      <c r="H74" s="10">
        <v>194700</v>
      </c>
      <c r="I74" s="27">
        <f t="shared" si="5"/>
        <v>4.7963934668538911E-2</v>
      </c>
      <c r="J74" s="10">
        <v>194800</v>
      </c>
      <c r="K74" s="27">
        <f t="shared" si="6"/>
        <v>5.5273387623074086E-2</v>
      </c>
    </row>
    <row r="75" spans="1:12" x14ac:dyDescent="0.25">
      <c r="A75" s="4" t="s">
        <v>191</v>
      </c>
      <c r="B75" s="10">
        <v>150000</v>
      </c>
      <c r="C75" s="27">
        <f t="shared" si="3"/>
        <v>2.8175892706200575E-2</v>
      </c>
      <c r="D75" s="10">
        <v>147100</v>
      </c>
      <c r="E75" s="27">
        <f t="shared" si="3"/>
        <v>2.5826047262895467E-2</v>
      </c>
      <c r="F75" s="10">
        <v>306400</v>
      </c>
      <c r="G75" s="27">
        <f t="shared" si="4"/>
        <v>6.7937915742793786E-2</v>
      </c>
      <c r="H75" s="10">
        <v>285400</v>
      </c>
      <c r="I75" s="27">
        <f t="shared" si="5"/>
        <v>7.0307688517724731E-2</v>
      </c>
      <c r="J75" s="10">
        <v>105600</v>
      </c>
      <c r="K75" s="27">
        <f t="shared" si="6"/>
        <v>2.9963396986635644E-2</v>
      </c>
    </row>
    <row r="76" spans="1:12" x14ac:dyDescent="0.25">
      <c r="A76" s="4" t="s">
        <v>190</v>
      </c>
      <c r="B76" s="10">
        <v>215200</v>
      </c>
      <c r="C76" s="27">
        <f t="shared" si="3"/>
        <v>4.0423014069162426E-2</v>
      </c>
      <c r="D76" s="10">
        <v>212000</v>
      </c>
      <c r="E76" s="27">
        <f t="shared" si="3"/>
        <v>3.7220408019944522E-2</v>
      </c>
      <c r="F76" s="10">
        <v>242600</v>
      </c>
      <c r="G76" s="27">
        <f t="shared" si="4"/>
        <v>5.379157427937916E-2</v>
      </c>
      <c r="H76" s="10">
        <v>239100</v>
      </c>
      <c r="I76" s="27">
        <f t="shared" si="5"/>
        <v>5.8901781095262729E-2</v>
      </c>
      <c r="J76" s="10">
        <v>128900</v>
      </c>
      <c r="K76" s="27">
        <f t="shared" si="6"/>
        <v>3.6574638935391424E-2</v>
      </c>
    </row>
    <row r="77" spans="1:12" x14ac:dyDescent="0.25">
      <c r="A77" s="4" t="s">
        <v>189</v>
      </c>
      <c r="B77" s="10">
        <v>1384400</v>
      </c>
      <c r="C77" s="27">
        <f t="shared" si="3"/>
        <v>0.26004470574976052</v>
      </c>
      <c r="D77" s="10">
        <v>1166900</v>
      </c>
      <c r="E77" s="27">
        <f t="shared" si="3"/>
        <v>0.20487025527581726</v>
      </c>
      <c r="F77" s="10">
        <v>1167800</v>
      </c>
      <c r="G77" s="27">
        <f t="shared" si="4"/>
        <v>0.25893569844789355</v>
      </c>
      <c r="H77" s="10">
        <v>946800</v>
      </c>
      <c r="I77" s="27">
        <f t="shared" si="5"/>
        <v>0.23324218461311064</v>
      </c>
      <c r="J77" s="10">
        <v>878400</v>
      </c>
      <c r="K77" s="27">
        <f t="shared" si="6"/>
        <v>0.24924098402519648</v>
      </c>
    </row>
    <row r="78" spans="1:12" x14ac:dyDescent="0.25">
      <c r="A78" s="4" t="s">
        <v>188</v>
      </c>
      <c r="B78" s="10">
        <v>2694700</v>
      </c>
      <c r="C78" s="27">
        <f t="shared" si="3"/>
        <v>0.50617052050265787</v>
      </c>
      <c r="D78" s="10">
        <v>1962100</v>
      </c>
      <c r="E78" s="27">
        <f t="shared" si="3"/>
        <v>0.34448189894308084</v>
      </c>
      <c r="F78" s="10">
        <v>3906300</v>
      </c>
      <c r="G78" s="27">
        <f t="shared" si="4"/>
        <v>0.86614190687361414</v>
      </c>
      <c r="H78" s="10">
        <v>3336800</v>
      </c>
      <c r="I78" s="27">
        <f t="shared" si="5"/>
        <v>0.82201364767324414</v>
      </c>
      <c r="J78" s="10">
        <v>2841900</v>
      </c>
      <c r="K78" s="27">
        <f t="shared" si="6"/>
        <v>0.80637289674545298</v>
      </c>
      <c r="L78" s="30"/>
    </row>
    <row r="79" spans="1:12" x14ac:dyDescent="0.25">
      <c r="A79" s="4" t="s">
        <v>187</v>
      </c>
      <c r="B79" s="10">
        <v>-143600</v>
      </c>
      <c r="C79" s="27">
        <f t="shared" si="3"/>
        <v>-2.697372128406935E-2</v>
      </c>
      <c r="D79" s="10">
        <v>-100100</v>
      </c>
      <c r="E79" s="27">
        <f t="shared" si="3"/>
        <v>-1.7574353032058711E-2</v>
      </c>
      <c r="F79" s="10">
        <v>-197600</v>
      </c>
      <c r="G79" s="27">
        <f t="shared" si="4"/>
        <v>-4.3813747228381376E-2</v>
      </c>
      <c r="H79" s="10">
        <v>-181500</v>
      </c>
      <c r="I79" s="27">
        <f t="shared" si="5"/>
        <v>-4.4712142487621016E-2</v>
      </c>
      <c r="J79" s="10">
        <v>-116400</v>
      </c>
      <c r="K79" s="27">
        <f t="shared" si="6"/>
        <v>-3.3027835314814291E-2</v>
      </c>
    </row>
    <row r="80" spans="1:12" x14ac:dyDescent="0.25">
      <c r="A80" s="4" t="s">
        <v>186</v>
      </c>
      <c r="B80" s="10">
        <v>23600</v>
      </c>
      <c r="C80" s="27">
        <f t="shared" si="3"/>
        <v>4.4330071191088904E-3</v>
      </c>
      <c r="D80" s="10">
        <v>-13900</v>
      </c>
      <c r="E80" s="27">
        <f t="shared" si="3"/>
        <v>-2.4403946767793815E-3</v>
      </c>
      <c r="F80" s="10">
        <v>16700</v>
      </c>
      <c r="G80" s="27">
        <f t="shared" ref="G80:G111" si="7">IFERROR(F80/F$45,"Missing")</f>
        <v>3.7028824833702885E-3</v>
      </c>
      <c r="H80" s="10">
        <v>11800</v>
      </c>
      <c r="I80" s="27">
        <f t="shared" ref="I80:I111" si="8">IFERROR(H80/H$45,"Missing")</f>
        <v>2.9069051314266005E-3</v>
      </c>
      <c r="J80" s="10">
        <v>32300</v>
      </c>
      <c r="K80" s="27">
        <f t="shared" ref="K80:K111" si="9">IFERROR(J80/J$45,"Missing")</f>
        <v>9.1649405555713197E-3</v>
      </c>
    </row>
    <row r="81" spans="1:11" x14ac:dyDescent="0.25">
      <c r="A81" s="4" t="s">
        <v>185</v>
      </c>
      <c r="B81" s="10">
        <v>-5000</v>
      </c>
      <c r="C81" s="27">
        <f t="shared" ref="C81:E84" si="10">IFERROR(B81/B$45,"Missing")</f>
        <v>-9.3919642354001914E-4</v>
      </c>
      <c r="D81" s="10">
        <v>-4600</v>
      </c>
      <c r="E81" s="27">
        <f t="shared" si="10"/>
        <v>-8.0761262684785279E-4</v>
      </c>
      <c r="F81" s="10">
        <v>100</v>
      </c>
      <c r="G81" s="27">
        <f t="shared" si="7"/>
        <v>2.2172949002217295E-5</v>
      </c>
      <c r="H81" s="10">
        <v>-1500</v>
      </c>
      <c r="I81" s="27">
        <f t="shared" si="8"/>
        <v>-3.6952183874066957E-4</v>
      </c>
      <c r="J81" s="11" t="s">
        <v>98</v>
      </c>
      <c r="K81" s="27" t="str">
        <f t="shared" si="9"/>
        <v>Missing</v>
      </c>
    </row>
    <row r="82" spans="1:11" x14ac:dyDescent="0.25">
      <c r="A82" s="4" t="s">
        <v>184</v>
      </c>
      <c r="B82" s="10">
        <v>-13500</v>
      </c>
      <c r="C82" s="27">
        <f t="shared" si="10"/>
        <v>-2.5358303435580516E-3</v>
      </c>
      <c r="D82" s="10">
        <v>-14100</v>
      </c>
      <c r="E82" s="27">
        <f t="shared" si="10"/>
        <v>-2.4755082692510273E-3</v>
      </c>
      <c r="F82" s="10">
        <v>-17600</v>
      </c>
      <c r="G82" s="27">
        <f t="shared" si="7"/>
        <v>-3.9024390243902439E-3</v>
      </c>
      <c r="H82" s="10">
        <v>-11400</v>
      </c>
      <c r="I82" s="27">
        <f t="shared" si="8"/>
        <v>-2.8083659744290888E-3</v>
      </c>
      <c r="J82" s="10">
        <v>-16800</v>
      </c>
      <c r="K82" s="27">
        <f t="shared" si="9"/>
        <v>-4.7669040660556702E-3</v>
      </c>
    </row>
    <row r="83" spans="1:11" x14ac:dyDescent="0.25">
      <c r="A83" s="4" t="s">
        <v>183</v>
      </c>
      <c r="B83" s="10">
        <v>-138500</v>
      </c>
      <c r="C83" s="27">
        <f t="shared" si="10"/>
        <v>-2.601574093205853E-2</v>
      </c>
      <c r="D83" s="10">
        <v>-132700</v>
      </c>
      <c r="E83" s="27">
        <f t="shared" si="10"/>
        <v>-2.3297868604936971E-2</v>
      </c>
      <c r="F83" s="10">
        <v>-198400</v>
      </c>
      <c r="G83" s="27">
        <f t="shared" si="7"/>
        <v>-4.3991130820399113E-2</v>
      </c>
      <c r="H83" s="10">
        <v>-182600</v>
      </c>
      <c r="I83" s="27">
        <f t="shared" si="8"/>
        <v>-4.4983125169364174E-2</v>
      </c>
      <c r="J83" s="10">
        <v>-100900</v>
      </c>
      <c r="K83" s="27">
        <f t="shared" si="9"/>
        <v>-2.862979882529864E-2</v>
      </c>
    </row>
    <row r="84" spans="1:11" x14ac:dyDescent="0.25">
      <c r="A84" s="4" t="s">
        <v>182</v>
      </c>
      <c r="B84" s="10">
        <v>1015400</v>
      </c>
      <c r="C84" s="27">
        <f t="shared" si="10"/>
        <v>0.19073200969250709</v>
      </c>
      <c r="D84" s="10">
        <v>252100</v>
      </c>
      <c r="E84" s="27">
        <f t="shared" si="10"/>
        <v>4.4260683310509495E-2</v>
      </c>
      <c r="F84" s="10">
        <v>2499300</v>
      </c>
      <c r="G84" s="27">
        <f t="shared" si="7"/>
        <v>0.55416851441241688</v>
      </c>
      <c r="H84" s="10">
        <v>1837000</v>
      </c>
      <c r="I84" s="27">
        <f t="shared" si="8"/>
        <v>0.45254107851107334</v>
      </c>
      <c r="J84" s="10">
        <v>1556900</v>
      </c>
      <c r="K84" s="27">
        <f t="shared" si="9"/>
        <v>0.44176148455012343</v>
      </c>
    </row>
    <row r="85" spans="1:11" x14ac:dyDescent="0.25">
      <c r="A85" s="4"/>
      <c r="B85" s="10"/>
      <c r="C85" s="4"/>
      <c r="D85" s="10"/>
      <c r="E85" s="4"/>
      <c r="F85" s="10"/>
      <c r="G85" s="4"/>
      <c r="H85" s="10"/>
      <c r="I85" s="4"/>
      <c r="J85" s="10"/>
      <c r="K85" s="4"/>
    </row>
    <row r="86" spans="1:11" x14ac:dyDescent="0.25">
      <c r="A86" s="4" t="s">
        <v>181</v>
      </c>
      <c r="B86" s="10">
        <v>3140400</v>
      </c>
      <c r="C86" s="4"/>
      <c r="D86" s="10">
        <v>2956200</v>
      </c>
      <c r="E86" s="4"/>
      <c r="F86" s="10">
        <v>2619000</v>
      </c>
      <c r="G86" s="4"/>
      <c r="H86" s="10">
        <v>2503100</v>
      </c>
      <c r="I86" s="4"/>
      <c r="J86" s="10">
        <v>2191400</v>
      </c>
      <c r="K86" s="4"/>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783B-CE09-4458-AA2E-6C73D9AFD01F}">
  <sheetPr codeName="Sheet6"/>
  <dimension ref="A4:K57"/>
  <sheetViews>
    <sheetView tabSelected="1" workbookViewId="0">
      <selection activeCell="K11" sqref="K11"/>
    </sheetView>
  </sheetViews>
  <sheetFormatPr defaultRowHeight="12.5" x14ac:dyDescent="0.25"/>
  <cols>
    <col min="1" max="1" width="50" customWidth="1"/>
    <col min="2" max="200" width="12" customWidth="1"/>
  </cols>
  <sheetData>
    <row r="4" spans="1:11" x14ac:dyDescent="0.25">
      <c r="A4" s="1" t="s">
        <v>0</v>
      </c>
    </row>
    <row r="5" spans="1:11" ht="20" x14ac:dyDescent="0.4">
      <c r="A5" s="13" t="s">
        <v>119</v>
      </c>
    </row>
    <row r="7" spans="1:11" x14ac:dyDescent="0.25">
      <c r="A7" s="5" t="s">
        <v>37</v>
      </c>
    </row>
    <row r="10" spans="1:11" ht="13" x14ac:dyDescent="0.25">
      <c r="A10" s="12" t="s">
        <v>257</v>
      </c>
    </row>
    <row r="11" spans="1:11" ht="13" x14ac:dyDescent="0.25">
      <c r="A11" s="3" t="s">
        <v>255</v>
      </c>
      <c r="B11" s="7" t="s">
        <v>39</v>
      </c>
      <c r="C11" s="3"/>
      <c r="D11" s="7" t="s">
        <v>40</v>
      </c>
      <c r="E11" s="3"/>
      <c r="F11" s="7" t="s">
        <v>41</v>
      </c>
      <c r="G11" s="3"/>
      <c r="H11" s="7" t="s">
        <v>42</v>
      </c>
      <c r="I11" s="3"/>
      <c r="J11" s="7" t="s">
        <v>43</v>
      </c>
      <c r="K11" s="3"/>
    </row>
    <row r="12" spans="1:11" ht="13" x14ac:dyDescent="0.25">
      <c r="A12" s="3" t="s">
        <v>254</v>
      </c>
      <c r="B12" s="7" t="s">
        <v>253</v>
      </c>
      <c r="C12" s="28"/>
      <c r="D12" s="7" t="s">
        <v>253</v>
      </c>
      <c r="E12" s="3"/>
      <c r="F12" s="7" t="s">
        <v>253</v>
      </c>
      <c r="G12" s="3"/>
      <c r="H12" s="7" t="s">
        <v>253</v>
      </c>
      <c r="I12" s="3"/>
      <c r="J12" s="7" t="s">
        <v>253</v>
      </c>
      <c r="K12" s="3"/>
    </row>
    <row r="13" spans="1:11" ht="26" x14ac:dyDescent="0.25">
      <c r="A13" s="3" t="s">
        <v>252</v>
      </c>
      <c r="B13" s="7" t="s">
        <v>251</v>
      </c>
      <c r="C13" s="3"/>
      <c r="D13" s="7" t="s">
        <v>251</v>
      </c>
      <c r="E13" s="3"/>
      <c r="F13" s="7" t="s">
        <v>251</v>
      </c>
      <c r="G13" s="3"/>
      <c r="H13" s="7" t="s">
        <v>251</v>
      </c>
      <c r="I13" s="3"/>
      <c r="J13" s="7" t="s">
        <v>251</v>
      </c>
      <c r="K13" s="3"/>
    </row>
    <row r="14" spans="1:11" ht="13" x14ac:dyDescent="0.25">
      <c r="A14" s="3" t="s">
        <v>250</v>
      </c>
      <c r="B14" s="7" t="s">
        <v>249</v>
      </c>
      <c r="C14" s="3"/>
      <c r="D14" s="7" t="s">
        <v>249</v>
      </c>
      <c r="E14" s="3"/>
      <c r="F14" s="7" t="s">
        <v>249</v>
      </c>
      <c r="G14" s="3"/>
      <c r="H14" s="7" t="s">
        <v>249</v>
      </c>
      <c r="I14" s="3"/>
      <c r="J14" s="7" t="s">
        <v>249</v>
      </c>
      <c r="K14" s="3"/>
    </row>
    <row r="15" spans="1:11" ht="13" x14ac:dyDescent="0.25">
      <c r="A15" s="3" t="s">
        <v>248</v>
      </c>
      <c r="B15" s="7" t="s">
        <v>247</v>
      </c>
      <c r="C15" s="3"/>
      <c r="D15" s="7" t="s">
        <v>247</v>
      </c>
      <c r="E15" s="3"/>
      <c r="F15" s="7" t="s">
        <v>247</v>
      </c>
      <c r="G15" s="3"/>
      <c r="H15" s="7" t="s">
        <v>247</v>
      </c>
      <c r="I15" s="3"/>
      <c r="J15" s="7" t="s">
        <v>247</v>
      </c>
      <c r="K15" s="3"/>
    </row>
    <row r="16" spans="1:11" x14ac:dyDescent="0.25">
      <c r="A16" s="4" t="s">
        <v>258</v>
      </c>
      <c r="B16" s="10">
        <v>3722800</v>
      </c>
      <c r="C16" s="27">
        <f>IFERROR(B16/B$16,"Missing")</f>
        <v>1</v>
      </c>
      <c r="D16" s="10">
        <v>3435300</v>
      </c>
      <c r="E16" s="27">
        <f>IFERROR(D16/D$16,"Missing")</f>
        <v>1</v>
      </c>
      <c r="F16" s="10">
        <v>2963700</v>
      </c>
      <c r="G16" s="27">
        <f t="shared" ref="G16:G49" si="0">IFERROR(F16/F$16,"Missing")</f>
        <v>1</v>
      </c>
      <c r="H16" s="10">
        <v>2493700</v>
      </c>
      <c r="I16" s="27">
        <f t="shared" ref="I16:I49" si="1">IFERROR(H16/H$16,"Missing")</f>
        <v>1</v>
      </c>
      <c r="J16" s="10">
        <v>2322900</v>
      </c>
      <c r="K16" s="27">
        <f t="shared" ref="K16:K49" si="2">IFERROR(J16/J$16,"Missing")</f>
        <v>1</v>
      </c>
    </row>
    <row r="17" spans="1:11" x14ac:dyDescent="0.25">
      <c r="A17" s="4" t="s">
        <v>259</v>
      </c>
      <c r="B17" s="10">
        <v>939400</v>
      </c>
      <c r="C17" s="27">
        <f t="shared" ref="C17:E49" si="3">IFERROR(B17/B$16,"Missing")</f>
        <v>0.25233695068228218</v>
      </c>
      <c r="D17" s="10">
        <v>875300</v>
      </c>
      <c r="E17" s="27">
        <f t="shared" si="3"/>
        <v>0.25479579658254009</v>
      </c>
      <c r="F17" s="10">
        <v>797400</v>
      </c>
      <c r="G17" s="27">
        <f t="shared" si="0"/>
        <v>0.26905557242635897</v>
      </c>
      <c r="H17" s="10">
        <v>617200</v>
      </c>
      <c r="I17" s="27">
        <f t="shared" si="1"/>
        <v>0.24750370934755583</v>
      </c>
      <c r="J17" s="10">
        <v>625600</v>
      </c>
      <c r="K17" s="27">
        <f t="shared" si="2"/>
        <v>0.26931852425847003</v>
      </c>
    </row>
    <row r="18" spans="1:11" x14ac:dyDescent="0.25">
      <c r="A18" s="4" t="s">
        <v>260</v>
      </c>
      <c r="B18" s="10">
        <v>2783400</v>
      </c>
      <c r="C18" s="27">
        <f t="shared" si="3"/>
        <v>0.74766304931771788</v>
      </c>
      <c r="D18" s="10">
        <v>2560000</v>
      </c>
      <c r="E18" s="27">
        <f t="shared" si="3"/>
        <v>0.74520420341745985</v>
      </c>
      <c r="F18" s="10">
        <v>2166300</v>
      </c>
      <c r="G18" s="27">
        <f t="shared" si="0"/>
        <v>0.73094442757364109</v>
      </c>
      <c r="H18" s="10">
        <v>1876500</v>
      </c>
      <c r="I18" s="27">
        <f t="shared" si="1"/>
        <v>0.75249629065244417</v>
      </c>
      <c r="J18" s="10">
        <v>1697300</v>
      </c>
      <c r="K18" s="27">
        <f t="shared" si="2"/>
        <v>0.73068147574152997</v>
      </c>
    </row>
    <row r="19" spans="1:11" x14ac:dyDescent="0.25">
      <c r="A19" s="4" t="s">
        <v>261</v>
      </c>
      <c r="B19" s="10">
        <v>1088500</v>
      </c>
      <c r="C19" s="27">
        <f t="shared" si="3"/>
        <v>0.2923874503062211</v>
      </c>
      <c r="D19" s="10">
        <v>984700</v>
      </c>
      <c r="E19" s="27">
        <f t="shared" si="3"/>
        <v>0.2866416324629581</v>
      </c>
      <c r="F19" s="10">
        <v>904700</v>
      </c>
      <c r="G19" s="27">
        <f t="shared" si="0"/>
        <v>0.30526031649627156</v>
      </c>
      <c r="H19" s="10">
        <v>850700</v>
      </c>
      <c r="I19" s="27">
        <f t="shared" si="1"/>
        <v>0.34113967197337292</v>
      </c>
      <c r="J19" s="10">
        <v>858000</v>
      </c>
      <c r="K19" s="27">
        <f t="shared" si="2"/>
        <v>0.36936587885832367</v>
      </c>
    </row>
    <row r="20" spans="1:11" x14ac:dyDescent="0.25">
      <c r="A20" s="4" t="s">
        <v>262</v>
      </c>
      <c r="B20" s="10">
        <v>622200</v>
      </c>
      <c r="C20" s="27">
        <f t="shared" si="3"/>
        <v>0.16713226603631676</v>
      </c>
      <c r="D20" s="10">
        <v>552600</v>
      </c>
      <c r="E20" s="27">
        <f t="shared" si="3"/>
        <v>0.16085931359706576</v>
      </c>
      <c r="F20" s="10">
        <v>443300</v>
      </c>
      <c r="G20" s="27">
        <f t="shared" si="0"/>
        <v>0.14957654283496979</v>
      </c>
      <c r="H20" s="10">
        <v>383100</v>
      </c>
      <c r="I20" s="27">
        <f t="shared" si="1"/>
        <v>0.15362714039379236</v>
      </c>
      <c r="J20" s="10">
        <v>346500</v>
      </c>
      <c r="K20" s="27">
        <f t="shared" si="2"/>
        <v>0.14916698953893839</v>
      </c>
    </row>
    <row r="21" spans="1:11" x14ac:dyDescent="0.25">
      <c r="A21" s="4" t="s">
        <v>263</v>
      </c>
      <c r="B21" s="10">
        <v>214000</v>
      </c>
      <c r="C21" s="27">
        <f t="shared" si="3"/>
        <v>5.7483614483721933E-2</v>
      </c>
      <c r="D21" s="10">
        <v>-73300</v>
      </c>
      <c r="E21" s="27">
        <f t="shared" si="3"/>
        <v>-2.1337292230663989E-2</v>
      </c>
      <c r="F21" s="10">
        <v>32600</v>
      </c>
      <c r="G21" s="27">
        <f t="shared" si="0"/>
        <v>1.0999763808752573E-2</v>
      </c>
      <c r="H21" s="10">
        <v>7000</v>
      </c>
      <c r="I21" s="27">
        <f t="shared" si="1"/>
        <v>2.8070738260416251E-3</v>
      </c>
      <c r="J21" s="10">
        <v>-740400</v>
      </c>
      <c r="K21" s="27">
        <f t="shared" si="2"/>
        <v>-0.31873950665116879</v>
      </c>
    </row>
    <row r="22" spans="1:11" x14ac:dyDescent="0.25">
      <c r="A22" s="4" t="s">
        <v>264</v>
      </c>
      <c r="B22" s="10">
        <v>5700</v>
      </c>
      <c r="C22" s="27">
        <f t="shared" si="3"/>
        <v>1.5311056194262382E-3</v>
      </c>
      <c r="D22" s="10">
        <v>9900</v>
      </c>
      <c r="E22" s="27">
        <f t="shared" si="3"/>
        <v>2.881844380403458E-3</v>
      </c>
      <c r="F22" s="11">
        <v>0</v>
      </c>
      <c r="G22" s="27">
        <f t="shared" si="0"/>
        <v>0</v>
      </c>
      <c r="H22" s="11">
        <v>0</v>
      </c>
      <c r="I22" s="27">
        <f t="shared" si="1"/>
        <v>0</v>
      </c>
      <c r="J22" s="11">
        <v>0</v>
      </c>
      <c r="K22" s="27">
        <f t="shared" si="2"/>
        <v>0</v>
      </c>
    </row>
    <row r="23" spans="1:11" x14ac:dyDescent="0.25">
      <c r="A23" s="4" t="s">
        <v>265</v>
      </c>
      <c r="B23" s="10">
        <v>116200</v>
      </c>
      <c r="C23" s="27">
        <f t="shared" si="3"/>
        <v>3.1213065434619103E-2</v>
      </c>
      <c r="D23" s="10">
        <v>59900</v>
      </c>
      <c r="E23" s="27">
        <f t="shared" si="3"/>
        <v>1.7436613978400722E-2</v>
      </c>
      <c r="F23" s="10">
        <v>34500</v>
      </c>
      <c r="G23" s="27">
        <f t="shared" si="0"/>
        <v>1.1640854337483551E-2</v>
      </c>
      <c r="H23" s="11">
        <v>0</v>
      </c>
      <c r="I23" s="27">
        <f t="shared" si="1"/>
        <v>0</v>
      </c>
      <c r="J23" s="10">
        <v>70700</v>
      </c>
      <c r="K23" s="27">
        <f t="shared" si="2"/>
        <v>3.0436092815015713E-2</v>
      </c>
    </row>
    <row r="24" spans="1:11" x14ac:dyDescent="0.25">
      <c r="A24" s="4" t="s">
        <v>266</v>
      </c>
      <c r="B24" s="10">
        <v>748200</v>
      </c>
      <c r="C24" s="27">
        <f t="shared" si="3"/>
        <v>0.20097775867626519</v>
      </c>
      <c r="D24" s="29">
        <f>D18-D19-D20-D21+D22-D23</f>
        <v>1046000</v>
      </c>
      <c r="E24" s="27">
        <f t="shared" si="3"/>
        <v>0.30448577999010273</v>
      </c>
      <c r="F24" s="29">
        <f>F18-F19-F20-F21+F22-F23</f>
        <v>751200</v>
      </c>
      <c r="G24" s="27">
        <f t="shared" si="0"/>
        <v>0.2534669500961636</v>
      </c>
      <c r="H24" s="29">
        <f>H18-H19-H20-H21+H22-H23</f>
        <v>635700</v>
      </c>
      <c r="I24" s="27">
        <f t="shared" si="1"/>
        <v>0.25492240445923725</v>
      </c>
      <c r="J24" s="29">
        <f>J18-J19-J20-J21+J22-J23</f>
        <v>1162500</v>
      </c>
      <c r="K24" s="27">
        <f t="shared" si="2"/>
        <v>0.50045202118042098</v>
      </c>
    </row>
    <row r="25" spans="1:11" x14ac:dyDescent="0.25">
      <c r="A25" s="4" t="s">
        <v>267</v>
      </c>
      <c r="B25" s="10">
        <v>29900</v>
      </c>
      <c r="C25" s="27">
        <f t="shared" si="3"/>
        <v>8.0315891264639526E-3</v>
      </c>
      <c r="D25" s="10">
        <v>23200</v>
      </c>
      <c r="E25" s="27">
        <f t="shared" si="3"/>
        <v>6.7534130934707301E-3</v>
      </c>
      <c r="F25" s="10">
        <v>19200</v>
      </c>
      <c r="G25" s="27">
        <f t="shared" si="0"/>
        <v>6.4783885008604112E-3</v>
      </c>
      <c r="H25" s="10">
        <v>17200</v>
      </c>
      <c r="I25" s="27">
        <f t="shared" si="1"/>
        <v>6.8973814011308501E-3</v>
      </c>
      <c r="J25" s="10">
        <v>17200</v>
      </c>
      <c r="K25" s="27">
        <f t="shared" si="2"/>
        <v>7.4045374316587028E-3</v>
      </c>
    </row>
    <row r="26" spans="1:11" x14ac:dyDescent="0.25">
      <c r="A26" s="4" t="s">
        <v>268</v>
      </c>
      <c r="B26" s="10">
        <v>32000</v>
      </c>
      <c r="C26" s="27">
        <f t="shared" si="3"/>
        <v>8.5956806704630927E-3</v>
      </c>
      <c r="D26" s="10">
        <v>20300</v>
      </c>
      <c r="E26" s="27">
        <f t="shared" si="3"/>
        <v>5.9092364567868887E-3</v>
      </c>
      <c r="F26" s="10">
        <v>10800</v>
      </c>
      <c r="G26" s="27">
        <f t="shared" si="0"/>
        <v>3.6440935317339812E-3</v>
      </c>
      <c r="H26" s="10">
        <v>7900</v>
      </c>
      <c r="I26" s="27">
        <f t="shared" si="1"/>
        <v>3.1679833179612624E-3</v>
      </c>
      <c r="J26" s="10">
        <v>6400</v>
      </c>
      <c r="K26" s="27">
        <f t="shared" si="2"/>
        <v>2.7551767187567267E-3</v>
      </c>
    </row>
    <row r="27" spans="1:11" x14ac:dyDescent="0.25">
      <c r="A27" s="4" t="s">
        <v>269</v>
      </c>
      <c r="B27" s="10">
        <v>7100</v>
      </c>
      <c r="C27" s="27">
        <f t="shared" si="3"/>
        <v>1.9071666487589986E-3</v>
      </c>
      <c r="D27" s="11" t="s">
        <v>98</v>
      </c>
      <c r="E27" s="27" t="str">
        <f t="shared" si="3"/>
        <v>Missing</v>
      </c>
      <c r="F27" s="11" t="s">
        <v>98</v>
      </c>
      <c r="G27" s="27" t="str">
        <f t="shared" si="0"/>
        <v>Missing</v>
      </c>
      <c r="H27" s="11" t="s">
        <v>98</v>
      </c>
      <c r="I27" s="27" t="str">
        <f t="shared" si="1"/>
        <v>Missing</v>
      </c>
      <c r="J27" s="11" t="s">
        <v>98</v>
      </c>
      <c r="K27" s="27" t="str">
        <f t="shared" si="2"/>
        <v>Missing</v>
      </c>
    </row>
    <row r="28" spans="1:11" x14ac:dyDescent="0.25">
      <c r="A28" s="4" t="s">
        <v>270</v>
      </c>
      <c r="B28" s="10">
        <v>6700</v>
      </c>
      <c r="C28" s="27">
        <f t="shared" si="3"/>
        <v>1.79972064037821E-3</v>
      </c>
      <c r="D28" s="10">
        <v>-5400</v>
      </c>
      <c r="E28" s="27">
        <f t="shared" si="3"/>
        <v>-1.5719151165837044E-3</v>
      </c>
      <c r="F28" s="10">
        <v>-500</v>
      </c>
      <c r="G28" s="27">
        <f t="shared" si="0"/>
        <v>-1.687080338765732E-4</v>
      </c>
      <c r="H28" s="10">
        <v>-4800</v>
      </c>
      <c r="I28" s="27">
        <f t="shared" si="1"/>
        <v>-1.9248506235713999E-3</v>
      </c>
      <c r="J28" s="10">
        <v>-2000</v>
      </c>
      <c r="K28" s="27">
        <f t="shared" si="2"/>
        <v>-8.6099272461147703E-4</v>
      </c>
    </row>
    <row r="29" spans="1:11" x14ac:dyDescent="0.25">
      <c r="A29" s="4" t="s">
        <v>271</v>
      </c>
      <c r="B29" s="10">
        <v>-1700</v>
      </c>
      <c r="C29" s="27">
        <f t="shared" si="3"/>
        <v>-4.566455356183518E-4</v>
      </c>
      <c r="D29" s="10">
        <v>-2700</v>
      </c>
      <c r="E29" s="27">
        <f t="shared" si="3"/>
        <v>-7.859575582918522E-4</v>
      </c>
      <c r="F29" s="10">
        <v>200</v>
      </c>
      <c r="G29" s="27">
        <f t="shared" si="0"/>
        <v>6.7483213550629278E-5</v>
      </c>
      <c r="H29" s="10">
        <v>100</v>
      </c>
      <c r="I29" s="27">
        <f t="shared" si="1"/>
        <v>4.0101054657737498E-5</v>
      </c>
      <c r="J29" s="10">
        <v>-4500</v>
      </c>
      <c r="K29" s="27">
        <f t="shared" si="2"/>
        <v>-1.9372336303758234E-3</v>
      </c>
    </row>
    <row r="30" spans="1:11" x14ac:dyDescent="0.25">
      <c r="A30" s="4" t="s">
        <v>272</v>
      </c>
      <c r="B30" s="10">
        <v>100</v>
      </c>
      <c r="C30" s="27">
        <f t="shared" si="3"/>
        <v>2.6861502095197165E-5</v>
      </c>
      <c r="D30" s="11" t="s">
        <v>98</v>
      </c>
      <c r="E30" s="27" t="str">
        <f t="shared" si="3"/>
        <v>Missing</v>
      </c>
      <c r="F30" s="11" t="s">
        <v>98</v>
      </c>
      <c r="G30" s="27" t="str">
        <f t="shared" si="0"/>
        <v>Missing</v>
      </c>
      <c r="H30" s="11" t="s">
        <v>98</v>
      </c>
      <c r="I30" s="27" t="str">
        <f t="shared" si="1"/>
        <v>Missing</v>
      </c>
      <c r="J30" s="11" t="s">
        <v>98</v>
      </c>
      <c r="K30" s="27" t="str">
        <f t="shared" si="2"/>
        <v>Missing</v>
      </c>
    </row>
    <row r="31" spans="1:11" x14ac:dyDescent="0.25">
      <c r="A31" s="4" t="s">
        <v>273</v>
      </c>
      <c r="B31" s="11" t="s">
        <v>98</v>
      </c>
      <c r="C31" s="27" t="str">
        <f t="shared" si="3"/>
        <v>Missing</v>
      </c>
      <c r="D31" s="11" t="s">
        <v>98</v>
      </c>
      <c r="E31" s="27" t="str">
        <f t="shared" si="3"/>
        <v>Missing</v>
      </c>
      <c r="F31" s="10">
        <v>5000</v>
      </c>
      <c r="G31" s="27">
        <f t="shared" si="0"/>
        <v>1.6870803387657319E-3</v>
      </c>
      <c r="H31" s="11" t="s">
        <v>98</v>
      </c>
      <c r="I31" s="27" t="str">
        <f t="shared" si="1"/>
        <v>Missing</v>
      </c>
      <c r="J31" s="11" t="s">
        <v>98</v>
      </c>
      <c r="K31" s="27" t="str">
        <f t="shared" si="2"/>
        <v>Missing</v>
      </c>
    </row>
    <row r="32" spans="1:11" x14ac:dyDescent="0.25">
      <c r="A32" s="4" t="s">
        <v>274</v>
      </c>
      <c r="B32" s="11" t="s">
        <v>98</v>
      </c>
      <c r="C32" s="27" t="str">
        <f t="shared" si="3"/>
        <v>Missing</v>
      </c>
      <c r="D32" s="11" t="s">
        <v>98</v>
      </c>
      <c r="E32" s="27" t="str">
        <f t="shared" si="3"/>
        <v>Missing</v>
      </c>
      <c r="F32" s="11" t="s">
        <v>98</v>
      </c>
      <c r="G32" s="27" t="str">
        <f t="shared" si="0"/>
        <v>Missing</v>
      </c>
      <c r="H32" s="11" t="s">
        <v>98</v>
      </c>
      <c r="I32" s="27" t="str">
        <f t="shared" si="1"/>
        <v>Missing</v>
      </c>
      <c r="J32" s="10">
        <v>4000</v>
      </c>
      <c r="K32" s="27">
        <f t="shared" si="2"/>
        <v>1.7219854492229541E-3</v>
      </c>
    </row>
    <row r="33" spans="1:11" x14ac:dyDescent="0.25">
      <c r="A33" s="4" t="s">
        <v>275</v>
      </c>
      <c r="B33" s="11" t="s">
        <v>98</v>
      </c>
      <c r="C33" s="27" t="str">
        <f t="shared" si="3"/>
        <v>Missing</v>
      </c>
      <c r="D33" s="11" t="s">
        <v>98</v>
      </c>
      <c r="E33" s="27" t="str">
        <f t="shared" si="3"/>
        <v>Missing</v>
      </c>
      <c r="F33" s="11" t="s">
        <v>98</v>
      </c>
      <c r="G33" s="27" t="str">
        <f t="shared" si="0"/>
        <v>Missing</v>
      </c>
      <c r="H33" s="11" t="s">
        <v>98</v>
      </c>
      <c r="I33" s="27" t="str">
        <f t="shared" si="1"/>
        <v>Missing</v>
      </c>
      <c r="J33" s="10">
        <v>-3700</v>
      </c>
      <c r="K33" s="27">
        <f t="shared" si="2"/>
        <v>-1.5928365405312324E-3</v>
      </c>
    </row>
    <row r="34" spans="1:11" x14ac:dyDescent="0.25">
      <c r="A34" s="4" t="s">
        <v>276</v>
      </c>
      <c r="B34" s="11" t="s">
        <v>98</v>
      </c>
      <c r="C34" s="27" t="str">
        <f t="shared" si="3"/>
        <v>Missing</v>
      </c>
      <c r="D34" s="11" t="s">
        <v>98</v>
      </c>
      <c r="E34" s="27" t="str">
        <f t="shared" si="3"/>
        <v>Missing</v>
      </c>
      <c r="F34" s="11" t="s">
        <v>98</v>
      </c>
      <c r="G34" s="27" t="str">
        <f t="shared" si="0"/>
        <v>Missing</v>
      </c>
      <c r="H34" s="11" t="s">
        <v>98</v>
      </c>
      <c r="I34" s="27" t="str">
        <f t="shared" si="1"/>
        <v>Missing</v>
      </c>
      <c r="J34" s="10">
        <v>1000</v>
      </c>
      <c r="K34" s="27">
        <f t="shared" si="2"/>
        <v>4.3049636230573852E-4</v>
      </c>
    </row>
    <row r="35" spans="1:11" x14ac:dyDescent="0.25">
      <c r="A35" s="4" t="s">
        <v>277</v>
      </c>
      <c r="B35" s="10">
        <v>-1100</v>
      </c>
      <c r="C35" s="27">
        <f t="shared" si="3"/>
        <v>-2.9547652304716881E-4</v>
      </c>
      <c r="D35" s="10">
        <v>-100</v>
      </c>
      <c r="E35" s="27">
        <f t="shared" si="3"/>
        <v>-2.9109539195994526E-5</v>
      </c>
      <c r="F35" s="10">
        <v>400</v>
      </c>
      <c r="G35" s="27">
        <f t="shared" si="0"/>
        <v>1.3496642710125856E-4</v>
      </c>
      <c r="H35" s="10">
        <v>700</v>
      </c>
      <c r="I35" s="27">
        <f t="shared" si="1"/>
        <v>2.8070738260416248E-4</v>
      </c>
      <c r="J35" s="10">
        <v>100</v>
      </c>
      <c r="K35" s="27">
        <f t="shared" si="2"/>
        <v>4.3049636230573854E-5</v>
      </c>
    </row>
    <row r="36" spans="1:11" x14ac:dyDescent="0.25">
      <c r="A36" s="4" t="s">
        <v>277</v>
      </c>
      <c r="B36" s="10">
        <v>4000</v>
      </c>
      <c r="C36" s="27">
        <f t="shared" si="3"/>
        <v>1.0744600838078866E-3</v>
      </c>
      <c r="D36" s="10">
        <v>-8200</v>
      </c>
      <c r="E36" s="27">
        <f t="shared" si="3"/>
        <v>-2.3869822140715515E-3</v>
      </c>
      <c r="F36" s="10">
        <v>-4900</v>
      </c>
      <c r="G36" s="27">
        <f t="shared" si="0"/>
        <v>-1.6533387319904174E-3</v>
      </c>
      <c r="H36" s="10">
        <v>-4000</v>
      </c>
      <c r="I36" s="27">
        <f t="shared" si="1"/>
        <v>-1.6040421863094999E-3</v>
      </c>
      <c r="J36" s="10">
        <v>-7700</v>
      </c>
      <c r="K36" s="27">
        <f t="shared" si="2"/>
        <v>-3.3148219897541865E-3</v>
      </c>
    </row>
    <row r="37" spans="1:11" x14ac:dyDescent="0.25">
      <c r="A37" s="4" t="s">
        <v>278</v>
      </c>
      <c r="B37" s="10">
        <v>266100</v>
      </c>
      <c r="C37" s="27">
        <f t="shared" si="3"/>
        <v>7.1478457075319649E-2</v>
      </c>
      <c r="D37" s="10">
        <v>491500</v>
      </c>
      <c r="E37" s="27">
        <f t="shared" si="3"/>
        <v>0.14307338514831311</v>
      </c>
      <c r="F37" s="10">
        <v>378200</v>
      </c>
      <c r="G37" s="27">
        <f t="shared" si="0"/>
        <v>0.12761075682423997</v>
      </c>
      <c r="H37" s="10">
        <v>182800</v>
      </c>
      <c r="I37" s="27">
        <f t="shared" si="1"/>
        <v>7.3304727914344142E-2</v>
      </c>
      <c r="J37" s="10">
        <v>791100</v>
      </c>
      <c r="K37" s="27">
        <f t="shared" si="2"/>
        <v>0.34056567222006973</v>
      </c>
    </row>
    <row r="38" spans="1:11" x14ac:dyDescent="0.25">
      <c r="A38" s="4" t="s">
        <v>279</v>
      </c>
      <c r="B38" s="10">
        <v>495300</v>
      </c>
      <c r="C38" s="27">
        <f t="shared" si="3"/>
        <v>0.13304501987751155</v>
      </c>
      <c r="D38" s="10">
        <v>543400</v>
      </c>
      <c r="E38" s="27">
        <f t="shared" si="3"/>
        <v>0.15818123599103426</v>
      </c>
      <c r="F38" s="10">
        <v>359700</v>
      </c>
      <c r="G38" s="27">
        <f t="shared" si="0"/>
        <v>0.12136855957080676</v>
      </c>
      <c r="H38" s="10">
        <v>439600</v>
      </c>
      <c r="I38" s="27">
        <f t="shared" si="1"/>
        <v>0.17628423627541404</v>
      </c>
      <c r="J38" s="10">
        <v>352900</v>
      </c>
      <c r="K38" s="27">
        <f t="shared" si="2"/>
        <v>0.15192216625769511</v>
      </c>
    </row>
    <row r="39" spans="1:11" x14ac:dyDescent="0.25">
      <c r="A39" s="4" t="s">
        <v>280</v>
      </c>
      <c r="B39" s="10">
        <v>761400</v>
      </c>
      <c r="C39" s="27">
        <f t="shared" si="3"/>
        <v>0.20452347695283121</v>
      </c>
      <c r="D39" s="10">
        <v>1034900</v>
      </c>
      <c r="E39" s="27">
        <f t="shared" si="3"/>
        <v>0.30125462113934737</v>
      </c>
      <c r="F39" s="10">
        <v>737900</v>
      </c>
      <c r="G39" s="27">
        <f t="shared" si="0"/>
        <v>0.24897931639504672</v>
      </c>
      <c r="H39" s="10">
        <v>622400</v>
      </c>
      <c r="I39" s="27">
        <f t="shared" si="1"/>
        <v>0.24958896418975818</v>
      </c>
      <c r="J39" s="10">
        <v>1144000</v>
      </c>
      <c r="K39" s="27">
        <f t="shared" si="2"/>
        <v>0.49248783847776484</v>
      </c>
    </row>
    <row r="40" spans="1:11" x14ac:dyDescent="0.25">
      <c r="A40" s="4" t="s">
        <v>281</v>
      </c>
      <c r="B40" s="10">
        <v>10900</v>
      </c>
      <c r="C40" s="27">
        <f t="shared" si="3"/>
        <v>2.927903728376491E-3</v>
      </c>
      <c r="D40" s="10">
        <v>330800</v>
      </c>
      <c r="E40" s="27">
        <f t="shared" si="3"/>
        <v>9.6294355660349898E-2</v>
      </c>
      <c r="F40" s="10">
        <v>153400</v>
      </c>
      <c r="G40" s="27">
        <f t="shared" si="0"/>
        <v>5.1759624793332661E-2</v>
      </c>
      <c r="H40" s="10">
        <v>102400</v>
      </c>
      <c r="I40" s="27">
        <f t="shared" si="1"/>
        <v>4.1063479969523198E-2</v>
      </c>
      <c r="J40" s="10">
        <v>341500</v>
      </c>
      <c r="K40" s="27">
        <f t="shared" si="2"/>
        <v>0.1470145077274097</v>
      </c>
    </row>
    <row r="41" spans="1:11" x14ac:dyDescent="0.25">
      <c r="A41" s="4" t="s">
        <v>282</v>
      </c>
      <c r="B41" s="10">
        <v>13600</v>
      </c>
      <c r="C41" s="27">
        <f t="shared" si="3"/>
        <v>3.6531642849468144E-3</v>
      </c>
      <c r="D41" s="10">
        <v>32800</v>
      </c>
      <c r="E41" s="27">
        <f t="shared" si="3"/>
        <v>9.5479288562862058E-3</v>
      </c>
      <c r="F41" s="10">
        <v>12100</v>
      </c>
      <c r="G41" s="27">
        <f t="shared" si="0"/>
        <v>4.0827344198130716E-3</v>
      </c>
      <c r="H41" s="10">
        <v>7400</v>
      </c>
      <c r="I41" s="27">
        <f t="shared" si="1"/>
        <v>2.9674780446725751E-3</v>
      </c>
      <c r="J41" s="10">
        <v>23300</v>
      </c>
      <c r="K41" s="27">
        <f t="shared" si="2"/>
        <v>1.0030565241723707E-2</v>
      </c>
    </row>
    <row r="42" spans="1:11" x14ac:dyDescent="0.25">
      <c r="A42" s="4" t="s">
        <v>283</v>
      </c>
      <c r="B42" s="10">
        <v>35900</v>
      </c>
      <c r="C42" s="27">
        <f t="shared" si="3"/>
        <v>9.6432792521757814E-3</v>
      </c>
      <c r="D42" s="10">
        <v>60600</v>
      </c>
      <c r="E42" s="27">
        <f t="shared" si="3"/>
        <v>1.7640380752772685E-2</v>
      </c>
      <c r="F42" s="10">
        <v>27400</v>
      </c>
      <c r="G42" s="27">
        <f t="shared" si="0"/>
        <v>9.2452002564362111E-3</v>
      </c>
      <c r="H42" s="10">
        <v>33500</v>
      </c>
      <c r="I42" s="27">
        <f t="shared" si="1"/>
        <v>1.3433853310342062E-2</v>
      </c>
      <c r="J42" s="10">
        <v>34800</v>
      </c>
      <c r="K42" s="27">
        <f t="shared" si="2"/>
        <v>1.4981273408239701E-2</v>
      </c>
    </row>
    <row r="43" spans="1:11" x14ac:dyDescent="0.25">
      <c r="A43" s="4" t="s">
        <v>284</v>
      </c>
      <c r="B43" s="10">
        <v>60400</v>
      </c>
      <c r="C43" s="27">
        <f t="shared" si="3"/>
        <v>1.6224347265499088E-2</v>
      </c>
      <c r="D43" s="10">
        <v>424200</v>
      </c>
      <c r="E43" s="27">
        <f t="shared" si="3"/>
        <v>0.12348266526940878</v>
      </c>
      <c r="F43" s="10">
        <v>192900</v>
      </c>
      <c r="G43" s="27">
        <f t="shared" si="0"/>
        <v>6.5087559469581946E-2</v>
      </c>
      <c r="H43" s="10">
        <v>143300</v>
      </c>
      <c r="I43" s="27">
        <f t="shared" si="1"/>
        <v>5.7464811324537839E-2</v>
      </c>
      <c r="J43" s="10">
        <v>399600</v>
      </c>
      <c r="K43" s="27">
        <f t="shared" si="2"/>
        <v>0.1720263463773731</v>
      </c>
    </row>
    <row r="44" spans="1:11" x14ac:dyDescent="0.25">
      <c r="A44" s="4" t="s">
        <v>285</v>
      </c>
      <c r="B44" s="10">
        <v>-16100</v>
      </c>
      <c r="C44" s="27">
        <f t="shared" si="3"/>
        <v>-4.3247018373267429E-3</v>
      </c>
      <c r="D44" s="10">
        <v>39300</v>
      </c>
      <c r="E44" s="27">
        <f t="shared" si="3"/>
        <v>1.1440048904025849E-2</v>
      </c>
      <c r="F44" s="10">
        <v>-19600</v>
      </c>
      <c r="G44" s="27">
        <f t="shared" si="0"/>
        <v>-6.6133549279616694E-3</v>
      </c>
      <c r="H44" s="10">
        <v>-12500</v>
      </c>
      <c r="I44" s="27">
        <f t="shared" si="1"/>
        <v>-5.0126318322171876E-3</v>
      </c>
      <c r="J44" s="10">
        <v>-46400</v>
      </c>
      <c r="K44" s="27">
        <f t="shared" si="2"/>
        <v>-1.9975031210986267E-2</v>
      </c>
    </row>
    <row r="45" spans="1:11" x14ac:dyDescent="0.25">
      <c r="A45" s="4" t="s">
        <v>286</v>
      </c>
      <c r="B45" s="10">
        <v>-22400</v>
      </c>
      <c r="C45" s="27">
        <f t="shared" si="3"/>
        <v>-6.0169764693241649E-3</v>
      </c>
      <c r="D45" s="10">
        <v>-3800</v>
      </c>
      <c r="E45" s="27">
        <f t="shared" si="3"/>
        <v>-1.1061624894477921E-3</v>
      </c>
      <c r="F45" s="10">
        <v>-4300</v>
      </c>
      <c r="G45" s="27">
        <f t="shared" si="0"/>
        <v>-1.4508890913385295E-3</v>
      </c>
      <c r="H45" s="10">
        <v>-2600</v>
      </c>
      <c r="I45" s="27">
        <f t="shared" si="1"/>
        <v>-1.0426274211011749E-3</v>
      </c>
      <c r="J45" s="10">
        <v>-8100</v>
      </c>
      <c r="K45" s="27">
        <f t="shared" si="2"/>
        <v>-3.4870205346764819E-3</v>
      </c>
    </row>
    <row r="46" spans="1:11" x14ac:dyDescent="0.25">
      <c r="A46" s="4" t="s">
        <v>287</v>
      </c>
      <c r="B46" s="10">
        <v>17300</v>
      </c>
      <c r="C46" s="27">
        <f t="shared" si="3"/>
        <v>4.6470398624691095E-3</v>
      </c>
      <c r="D46" s="10">
        <v>-8400</v>
      </c>
      <c r="E46" s="27">
        <f t="shared" si="3"/>
        <v>-2.4452012924635405E-3</v>
      </c>
      <c r="F46" s="10">
        <v>-600</v>
      </c>
      <c r="G46" s="27">
        <f t="shared" si="0"/>
        <v>-2.0244964065188785E-4</v>
      </c>
      <c r="H46" s="10">
        <v>-700</v>
      </c>
      <c r="I46" s="27">
        <f t="shared" si="1"/>
        <v>-2.8070738260416248E-4</v>
      </c>
      <c r="J46" s="10">
        <v>-12200</v>
      </c>
      <c r="K46" s="27">
        <f t="shared" si="2"/>
        <v>-5.2520556201300101E-3</v>
      </c>
    </row>
    <row r="47" spans="1:11" x14ac:dyDescent="0.25">
      <c r="A47" s="4" t="s">
        <v>288</v>
      </c>
      <c r="B47" s="10">
        <v>-21200</v>
      </c>
      <c r="C47" s="27">
        <f t="shared" si="3"/>
        <v>-5.6946384441817982E-3</v>
      </c>
      <c r="D47" s="10">
        <v>27100</v>
      </c>
      <c r="E47" s="27">
        <f t="shared" si="3"/>
        <v>7.8886851221145176E-3</v>
      </c>
      <c r="F47" s="10">
        <v>-24500</v>
      </c>
      <c r="G47" s="27">
        <f t="shared" si="0"/>
        <v>-8.2666936599520863E-3</v>
      </c>
      <c r="H47" s="10">
        <v>-15800</v>
      </c>
      <c r="I47" s="27">
        <f t="shared" si="1"/>
        <v>-6.3359666359225249E-3</v>
      </c>
      <c r="J47" s="10">
        <v>-66700</v>
      </c>
      <c r="K47" s="27">
        <f t="shared" si="2"/>
        <v>-2.871410736579276E-2</v>
      </c>
    </row>
    <row r="48" spans="1:11" x14ac:dyDescent="0.25">
      <c r="A48" s="4" t="s">
        <v>289</v>
      </c>
      <c r="B48" s="10">
        <v>39200</v>
      </c>
      <c r="C48" s="27">
        <f t="shared" si="3"/>
        <v>1.0529708821317287E-2</v>
      </c>
      <c r="D48" s="10">
        <v>451300</v>
      </c>
      <c r="E48" s="27">
        <f t="shared" si="3"/>
        <v>0.13137135039152331</v>
      </c>
      <c r="F48" s="10">
        <v>168400</v>
      </c>
      <c r="G48" s="27">
        <f t="shared" si="0"/>
        <v>5.6820865809629854E-2</v>
      </c>
      <c r="H48" s="10">
        <v>127500</v>
      </c>
      <c r="I48" s="27">
        <f t="shared" si="1"/>
        <v>5.112884468861531E-2</v>
      </c>
      <c r="J48" s="10">
        <v>332900</v>
      </c>
      <c r="K48" s="27">
        <f t="shared" si="2"/>
        <v>0.14331223901158036</v>
      </c>
    </row>
    <row r="49" spans="1:11" x14ac:dyDescent="0.25">
      <c r="A49" s="4" t="s">
        <v>290</v>
      </c>
      <c r="B49" s="10">
        <v>722200</v>
      </c>
      <c r="C49" s="27">
        <f t="shared" si="3"/>
        <v>0.19399376813151392</v>
      </c>
      <c r="D49" s="10">
        <v>583600</v>
      </c>
      <c r="E49" s="27">
        <f t="shared" si="3"/>
        <v>0.16988327074782406</v>
      </c>
      <c r="F49" s="10">
        <v>569500</v>
      </c>
      <c r="G49" s="27">
        <f t="shared" si="0"/>
        <v>0.19215845058541689</v>
      </c>
      <c r="H49" s="10">
        <v>494900</v>
      </c>
      <c r="I49" s="27">
        <f t="shared" si="1"/>
        <v>0.19846011950114287</v>
      </c>
      <c r="J49" s="10">
        <v>811100</v>
      </c>
      <c r="K49" s="27">
        <f t="shared" si="2"/>
        <v>0.34917559946618448</v>
      </c>
    </row>
    <row r="50" spans="1:11" x14ac:dyDescent="0.25">
      <c r="A50" s="4" t="s">
        <v>291</v>
      </c>
      <c r="B50" s="10">
        <v>209200</v>
      </c>
      <c r="C50" s="27"/>
      <c r="D50" s="10">
        <v>210900</v>
      </c>
      <c r="E50" s="27"/>
      <c r="F50" s="10">
        <v>213000</v>
      </c>
      <c r="G50" s="27"/>
      <c r="H50" s="10">
        <v>215500</v>
      </c>
      <c r="I50" s="27"/>
      <c r="J50" s="10">
        <v>213000</v>
      </c>
      <c r="K50" s="27"/>
    </row>
    <row r="51" spans="1:11" x14ac:dyDescent="0.25">
      <c r="A51" s="4" t="s">
        <v>292</v>
      </c>
      <c r="B51" s="10">
        <v>213600</v>
      </c>
      <c r="C51" s="27"/>
      <c r="D51" s="10">
        <v>215900</v>
      </c>
      <c r="E51" s="27"/>
      <c r="F51" s="10">
        <v>217800</v>
      </c>
      <c r="G51" s="27"/>
      <c r="H51" s="10">
        <v>220300</v>
      </c>
      <c r="I51" s="27"/>
      <c r="J51" s="10">
        <v>217000</v>
      </c>
      <c r="K51" s="27"/>
    </row>
    <row r="52" spans="1:11" x14ac:dyDescent="0.25">
      <c r="A52" s="4" t="s">
        <v>293</v>
      </c>
      <c r="B52" s="10">
        <v>207700</v>
      </c>
      <c r="C52" s="27"/>
      <c r="D52" s="10">
        <v>209700</v>
      </c>
      <c r="E52" s="27"/>
      <c r="F52" s="10">
        <v>211600</v>
      </c>
      <c r="G52" s="27"/>
      <c r="H52" s="10">
        <v>215400</v>
      </c>
      <c r="I52" s="27"/>
      <c r="J52" s="10">
        <v>215600</v>
      </c>
      <c r="K52" s="27"/>
    </row>
    <row r="53" spans="1:11" x14ac:dyDescent="0.25">
      <c r="A53" s="4" t="s">
        <v>294</v>
      </c>
      <c r="B53" s="9">
        <v>3.45</v>
      </c>
      <c r="C53" s="27"/>
      <c r="D53" s="9">
        <v>2.77</v>
      </c>
      <c r="E53" s="27"/>
      <c r="F53" s="9">
        <v>2.67</v>
      </c>
      <c r="G53" s="27"/>
      <c r="H53" s="8">
        <v>2.2999999999999998</v>
      </c>
      <c r="I53" s="27"/>
      <c r="J53" s="9">
        <v>3.81</v>
      </c>
      <c r="K53" s="27"/>
    </row>
    <row r="54" spans="1:11" x14ac:dyDescent="0.25">
      <c r="A54" s="4" t="s">
        <v>295</v>
      </c>
      <c r="B54" s="9">
        <v>3.38</v>
      </c>
      <c r="C54" s="27"/>
      <c r="D54" s="8">
        <v>2.7</v>
      </c>
      <c r="E54" s="27"/>
      <c r="F54" s="9">
        <v>2.61</v>
      </c>
      <c r="G54" s="27"/>
      <c r="H54" s="9">
        <v>2.25</v>
      </c>
      <c r="I54" s="27"/>
      <c r="J54" s="9">
        <v>3.74</v>
      </c>
      <c r="K54" s="27"/>
    </row>
    <row r="55" spans="1:11" x14ac:dyDescent="0.25">
      <c r="A55" s="4" t="s">
        <v>296</v>
      </c>
      <c r="B55" s="10">
        <v>12800</v>
      </c>
      <c r="C55" s="27"/>
      <c r="D55" s="10">
        <v>12200</v>
      </c>
      <c r="E55" s="27"/>
      <c r="F55" s="10">
        <v>11000</v>
      </c>
      <c r="G55" s="27"/>
      <c r="H55" s="10">
        <v>9800</v>
      </c>
      <c r="I55" s="27"/>
      <c r="J55" s="10">
        <v>9100</v>
      </c>
      <c r="K55" s="27"/>
    </row>
    <row r="56" spans="1:11" x14ac:dyDescent="0.25">
      <c r="A56" s="4" t="s">
        <v>297</v>
      </c>
      <c r="B56" s="10">
        <v>10014</v>
      </c>
      <c r="C56" s="27"/>
      <c r="D56" s="10">
        <v>10576</v>
      </c>
      <c r="E56" s="27"/>
      <c r="F56" s="10">
        <v>11371</v>
      </c>
      <c r="G56" s="27"/>
      <c r="H56" s="10">
        <v>12098</v>
      </c>
      <c r="I56" s="27"/>
      <c r="J56" s="10">
        <v>15961</v>
      </c>
      <c r="K56" s="27"/>
    </row>
    <row r="57" spans="1:11" x14ac:dyDescent="0.25">
      <c r="A57" s="4" t="s">
        <v>187</v>
      </c>
      <c r="B57" s="10">
        <v>-38600</v>
      </c>
      <c r="C57" s="27"/>
      <c r="D57" s="10">
        <v>97500</v>
      </c>
      <c r="E57" s="27"/>
      <c r="F57" s="11" t="s">
        <v>98</v>
      </c>
      <c r="G57" s="27"/>
      <c r="H57" s="10">
        <v>-65100</v>
      </c>
      <c r="I57" s="27"/>
      <c r="J57" s="11" t="s">
        <v>98</v>
      </c>
      <c r="K57" s="27"/>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4201-0426-405E-8971-29D021BF2E11}">
  <sheetPr codeName="Sheet2"/>
  <dimension ref="A4:G86"/>
  <sheetViews>
    <sheetView topLeftCell="A34" workbookViewId="0">
      <selection activeCell="B41" sqref="B41"/>
    </sheetView>
  </sheetViews>
  <sheetFormatPr defaultRowHeight="12.5" x14ac:dyDescent="0.25"/>
  <cols>
    <col min="1" max="1" width="50" customWidth="1"/>
    <col min="2" max="196" width="12" customWidth="1"/>
  </cols>
  <sheetData>
    <row r="4" spans="1:7" x14ac:dyDescent="0.25">
      <c r="A4" s="1" t="s">
        <v>0</v>
      </c>
    </row>
    <row r="5" spans="1:7" ht="20" x14ac:dyDescent="0.4">
      <c r="A5" s="13" t="s">
        <v>119</v>
      </c>
    </row>
    <row r="7" spans="1:7" x14ac:dyDescent="0.25">
      <c r="A7" s="5" t="s">
        <v>37</v>
      </c>
    </row>
    <row r="10" spans="1:7" ht="13" x14ac:dyDescent="0.25">
      <c r="A10" s="12" t="s">
        <v>256</v>
      </c>
    </row>
    <row r="11" spans="1:7" ht="13" x14ac:dyDescent="0.25">
      <c r="A11" s="3" t="s">
        <v>255</v>
      </c>
      <c r="B11" s="7" t="s">
        <v>39</v>
      </c>
      <c r="C11" s="7" t="s">
        <v>40</v>
      </c>
      <c r="D11" s="7" t="s">
        <v>41</v>
      </c>
      <c r="E11" s="7" t="s">
        <v>42</v>
      </c>
      <c r="F11" s="7" t="s">
        <v>43</v>
      </c>
      <c r="G11" s="3"/>
    </row>
    <row r="12" spans="1:7" ht="13" x14ac:dyDescent="0.25">
      <c r="A12" s="3" t="s">
        <v>254</v>
      </c>
      <c r="B12" s="7" t="s">
        <v>253</v>
      </c>
      <c r="C12" s="7" t="s">
        <v>253</v>
      </c>
      <c r="D12" s="7" t="s">
        <v>253</v>
      </c>
      <c r="E12" s="7" t="s">
        <v>253</v>
      </c>
      <c r="F12" s="7" t="s">
        <v>253</v>
      </c>
      <c r="G12" s="3"/>
    </row>
    <row r="13" spans="1:7" ht="26" x14ac:dyDescent="0.25">
      <c r="A13" s="3" t="s">
        <v>252</v>
      </c>
      <c r="B13" s="7" t="s">
        <v>251</v>
      </c>
      <c r="C13" s="7" t="s">
        <v>251</v>
      </c>
      <c r="D13" s="7" t="s">
        <v>251</v>
      </c>
      <c r="E13" s="7" t="s">
        <v>251</v>
      </c>
      <c r="F13" s="7" t="s">
        <v>251</v>
      </c>
      <c r="G13" s="3"/>
    </row>
    <row r="14" spans="1:7" ht="13" x14ac:dyDescent="0.25">
      <c r="A14" s="3" t="s">
        <v>250</v>
      </c>
      <c r="B14" s="7" t="s">
        <v>249</v>
      </c>
      <c r="C14" s="7" t="s">
        <v>249</v>
      </c>
      <c r="D14" s="7" t="s">
        <v>249</v>
      </c>
      <c r="E14" s="7" t="s">
        <v>249</v>
      </c>
      <c r="F14" s="7" t="s">
        <v>249</v>
      </c>
      <c r="G14" s="3"/>
    </row>
    <row r="15" spans="1:7" ht="13" x14ac:dyDescent="0.25">
      <c r="A15" s="3" t="s">
        <v>248</v>
      </c>
      <c r="B15" s="7" t="s">
        <v>247</v>
      </c>
      <c r="C15" s="7" t="s">
        <v>247</v>
      </c>
      <c r="D15" s="7" t="s">
        <v>247</v>
      </c>
      <c r="E15" s="7" t="s">
        <v>247</v>
      </c>
      <c r="F15" s="7" t="s">
        <v>247</v>
      </c>
      <c r="G15" s="3"/>
    </row>
    <row r="16" spans="1:7" x14ac:dyDescent="0.25">
      <c r="A16" s="4" t="s">
        <v>246</v>
      </c>
      <c r="B16" s="10">
        <v>714100</v>
      </c>
      <c r="C16" s="10">
        <v>818300</v>
      </c>
      <c r="D16" s="10">
        <v>930100</v>
      </c>
      <c r="E16" s="10">
        <v>718400</v>
      </c>
      <c r="F16" s="10">
        <v>653800</v>
      </c>
      <c r="G16" s="4"/>
    </row>
    <row r="17" spans="1:7" x14ac:dyDescent="0.25">
      <c r="A17" s="4" t="s">
        <v>245</v>
      </c>
      <c r="B17" s="10">
        <v>242400</v>
      </c>
      <c r="C17" s="10">
        <v>519200</v>
      </c>
      <c r="D17" s="10">
        <v>341000</v>
      </c>
      <c r="E17" s="10">
        <v>506300</v>
      </c>
      <c r="F17" s="10">
        <v>785000</v>
      </c>
      <c r="G17" s="4"/>
    </row>
    <row r="18" spans="1:7" x14ac:dyDescent="0.25">
      <c r="A18" s="4" t="s">
        <v>244</v>
      </c>
      <c r="B18" s="10">
        <v>465800</v>
      </c>
      <c r="C18" s="10">
        <v>430100</v>
      </c>
      <c r="D18" s="10">
        <v>374500</v>
      </c>
      <c r="E18" s="10">
        <v>322200</v>
      </c>
      <c r="F18" s="10">
        <v>293100</v>
      </c>
      <c r="G18" s="4"/>
    </row>
    <row r="19" spans="1:7" x14ac:dyDescent="0.25">
      <c r="A19" s="4" t="s">
        <v>243</v>
      </c>
      <c r="B19" s="10">
        <v>8900</v>
      </c>
      <c r="C19" s="10">
        <v>8500</v>
      </c>
      <c r="D19" s="10">
        <v>9000</v>
      </c>
      <c r="E19" s="10">
        <v>6800</v>
      </c>
      <c r="F19" s="10">
        <v>5100</v>
      </c>
      <c r="G19" s="4"/>
    </row>
    <row r="20" spans="1:7" x14ac:dyDescent="0.25">
      <c r="A20" s="4" t="s">
        <v>242</v>
      </c>
      <c r="B20" s="10">
        <v>456900</v>
      </c>
      <c r="C20" s="10">
        <v>421600</v>
      </c>
      <c r="D20" s="10">
        <v>365500</v>
      </c>
      <c r="E20" s="10">
        <v>315400</v>
      </c>
      <c r="F20" s="10">
        <v>288000</v>
      </c>
      <c r="G20" s="4"/>
    </row>
    <row r="21" spans="1:7" x14ac:dyDescent="0.25">
      <c r="A21" s="4" t="s">
        <v>241</v>
      </c>
      <c r="B21" s="10">
        <v>80400</v>
      </c>
      <c r="C21" s="10">
        <v>40600</v>
      </c>
      <c r="D21" s="10">
        <v>49100</v>
      </c>
      <c r="E21" s="10">
        <v>28700</v>
      </c>
      <c r="F21" s="10">
        <v>37000</v>
      </c>
      <c r="G21" s="4"/>
    </row>
    <row r="22" spans="1:7" x14ac:dyDescent="0.25">
      <c r="A22" s="4" t="s">
        <v>240</v>
      </c>
      <c r="B22" s="10">
        <v>111500</v>
      </c>
      <c r="C22" s="10">
        <v>101400</v>
      </c>
      <c r="D22" s="10">
        <v>60600</v>
      </c>
      <c r="E22" s="10">
        <v>63800</v>
      </c>
      <c r="F22" s="10">
        <v>67400</v>
      </c>
      <c r="G22" s="4"/>
    </row>
    <row r="23" spans="1:7" x14ac:dyDescent="0.25">
      <c r="A23" s="4" t="s">
        <v>239</v>
      </c>
      <c r="B23" s="10">
        <v>144800</v>
      </c>
      <c r="C23" s="10">
        <v>121100</v>
      </c>
      <c r="D23" s="10">
        <v>102400</v>
      </c>
      <c r="E23" s="10">
        <v>64100</v>
      </c>
      <c r="F23" s="10">
        <v>59300</v>
      </c>
      <c r="G23" s="4"/>
    </row>
    <row r="24" spans="1:7" x14ac:dyDescent="0.25">
      <c r="A24" s="4" t="s">
        <v>238</v>
      </c>
      <c r="B24" s="10">
        <v>350700</v>
      </c>
      <c r="C24" s="10">
        <v>332400</v>
      </c>
      <c r="D24" s="10">
        <v>233600</v>
      </c>
      <c r="E24" s="10">
        <v>212000</v>
      </c>
      <c r="F24" s="10">
        <v>170100</v>
      </c>
      <c r="G24" s="4"/>
    </row>
    <row r="25" spans="1:7" x14ac:dyDescent="0.25">
      <c r="A25" s="4" t="s">
        <v>237</v>
      </c>
      <c r="B25" s="10">
        <v>607000</v>
      </c>
      <c r="C25" s="10">
        <v>554900</v>
      </c>
      <c r="D25" s="10">
        <v>396600</v>
      </c>
      <c r="E25" s="10">
        <v>339900</v>
      </c>
      <c r="F25" s="10">
        <v>296800</v>
      </c>
      <c r="G25" s="4"/>
    </row>
    <row r="26" spans="1:7" x14ac:dyDescent="0.25">
      <c r="A26" s="4" t="s">
        <v>216</v>
      </c>
      <c r="B26" s="11" t="s">
        <v>98</v>
      </c>
      <c r="C26" s="11" t="s">
        <v>98</v>
      </c>
      <c r="D26" s="11" t="s">
        <v>98</v>
      </c>
      <c r="E26" s="11" t="s">
        <v>98</v>
      </c>
      <c r="F26" s="10">
        <v>63500</v>
      </c>
      <c r="G26" s="4"/>
    </row>
    <row r="27" spans="1:7" x14ac:dyDescent="0.25">
      <c r="A27" s="4" t="s">
        <v>236</v>
      </c>
      <c r="B27" s="10">
        <v>54300</v>
      </c>
      <c r="C27" s="10">
        <v>60600</v>
      </c>
      <c r="D27" s="10">
        <v>45900</v>
      </c>
      <c r="E27" s="10">
        <v>45100</v>
      </c>
      <c r="F27" s="10">
        <v>48800</v>
      </c>
      <c r="G27" s="4"/>
    </row>
    <row r="28" spans="1:7" x14ac:dyDescent="0.25">
      <c r="A28" s="4" t="s">
        <v>235</v>
      </c>
      <c r="B28" s="10">
        <v>131800</v>
      </c>
      <c r="C28" s="10">
        <v>116900</v>
      </c>
      <c r="D28" s="10">
        <v>111800</v>
      </c>
      <c r="E28" s="10">
        <v>94100</v>
      </c>
      <c r="F28" s="10">
        <v>121700</v>
      </c>
      <c r="G28" s="4"/>
    </row>
    <row r="29" spans="1:7" x14ac:dyDescent="0.25">
      <c r="A29" s="4" t="s">
        <v>234</v>
      </c>
      <c r="B29" s="10">
        <v>2286900</v>
      </c>
      <c r="C29" s="10">
        <v>2532100</v>
      </c>
      <c r="D29" s="10">
        <v>2240000</v>
      </c>
      <c r="E29" s="10">
        <v>2047900</v>
      </c>
      <c r="F29" s="10">
        <v>2294600</v>
      </c>
      <c r="G29" s="4"/>
    </row>
    <row r="30" spans="1:7" x14ac:dyDescent="0.25">
      <c r="A30" s="4" t="s">
        <v>233</v>
      </c>
      <c r="B30" s="11" t="s">
        <v>98</v>
      </c>
      <c r="C30" s="11" t="s">
        <v>98</v>
      </c>
      <c r="D30" s="11" t="s">
        <v>98</v>
      </c>
      <c r="E30" s="10">
        <v>3600</v>
      </c>
      <c r="F30" s="10">
        <v>5800</v>
      </c>
      <c r="G30" s="4"/>
    </row>
    <row r="31" spans="1:7" x14ac:dyDescent="0.25">
      <c r="A31" s="4" t="s">
        <v>232</v>
      </c>
      <c r="B31" s="10">
        <v>506300</v>
      </c>
      <c r="C31" s="10">
        <v>567000</v>
      </c>
      <c r="D31" s="10">
        <v>532100</v>
      </c>
      <c r="E31" s="10">
        <v>379900</v>
      </c>
      <c r="F31" s="10">
        <v>240900</v>
      </c>
      <c r="G31" s="4"/>
    </row>
    <row r="32" spans="1:7" x14ac:dyDescent="0.25">
      <c r="A32" s="4" t="s">
        <v>231</v>
      </c>
      <c r="B32" s="10">
        <v>90700</v>
      </c>
      <c r="C32" s="10">
        <v>39100</v>
      </c>
      <c r="D32" s="10">
        <v>30100</v>
      </c>
      <c r="E32" s="10">
        <v>25100</v>
      </c>
      <c r="F32" s="10">
        <v>25400</v>
      </c>
      <c r="G32" s="4"/>
    </row>
    <row r="33" spans="1:7" x14ac:dyDescent="0.25">
      <c r="A33" s="4" t="s">
        <v>230</v>
      </c>
      <c r="B33" s="10">
        <v>497400</v>
      </c>
      <c r="C33" s="10">
        <v>436800</v>
      </c>
      <c r="D33" s="10">
        <v>367200</v>
      </c>
      <c r="E33" s="10">
        <v>293400</v>
      </c>
      <c r="F33" s="10">
        <v>270600</v>
      </c>
      <c r="G33" s="4"/>
    </row>
    <row r="34" spans="1:7" x14ac:dyDescent="0.25">
      <c r="A34" s="4" t="s">
        <v>229</v>
      </c>
      <c r="B34" s="10">
        <v>432400</v>
      </c>
      <c r="C34" s="10">
        <v>393400</v>
      </c>
      <c r="D34" s="10">
        <v>346500</v>
      </c>
      <c r="E34" s="10">
        <v>328600</v>
      </c>
      <c r="F34" s="10">
        <v>320800</v>
      </c>
      <c r="G34" s="4"/>
    </row>
    <row r="35" spans="1:7" x14ac:dyDescent="0.25">
      <c r="A35" s="4" t="s">
        <v>228</v>
      </c>
      <c r="B35" s="10">
        <v>41100</v>
      </c>
      <c r="C35" s="10">
        <v>41000</v>
      </c>
      <c r="D35" s="10">
        <v>37400</v>
      </c>
      <c r="E35" s="10">
        <v>34600</v>
      </c>
      <c r="F35" s="10">
        <v>41000</v>
      </c>
      <c r="G35" s="4"/>
    </row>
    <row r="36" spans="1:7" x14ac:dyDescent="0.25">
      <c r="A36" s="4" t="s">
        <v>227</v>
      </c>
      <c r="B36" s="10">
        <v>92400</v>
      </c>
      <c r="C36" s="10">
        <v>93400</v>
      </c>
      <c r="D36" s="10">
        <v>100600</v>
      </c>
      <c r="E36" s="10">
        <v>97400</v>
      </c>
      <c r="F36" s="10">
        <v>99600</v>
      </c>
      <c r="G36" s="4"/>
    </row>
    <row r="37" spans="1:7" x14ac:dyDescent="0.25">
      <c r="A37" s="4" t="s">
        <v>226</v>
      </c>
      <c r="B37" s="10">
        <v>168800</v>
      </c>
      <c r="C37" s="10">
        <v>88200</v>
      </c>
      <c r="D37" s="10">
        <v>79600</v>
      </c>
      <c r="E37" s="10">
        <v>75200</v>
      </c>
      <c r="F37" s="10">
        <v>50900</v>
      </c>
      <c r="G37" s="4"/>
    </row>
    <row r="38" spans="1:7" x14ac:dyDescent="0.25">
      <c r="A38" s="4" t="s">
        <v>225</v>
      </c>
      <c r="B38" s="10">
        <v>1322800</v>
      </c>
      <c r="C38" s="10">
        <v>1091900</v>
      </c>
      <c r="D38" s="10">
        <v>961400</v>
      </c>
      <c r="E38" s="10">
        <v>854300</v>
      </c>
      <c r="F38" s="10">
        <v>808300</v>
      </c>
      <c r="G38" s="4"/>
    </row>
    <row r="39" spans="1:7" x14ac:dyDescent="0.25">
      <c r="A39" s="4" t="s">
        <v>224</v>
      </c>
      <c r="B39" s="10">
        <v>455300</v>
      </c>
      <c r="C39" s="10">
        <v>412200</v>
      </c>
      <c r="D39" s="10">
        <v>381400</v>
      </c>
      <c r="E39" s="10">
        <v>371800</v>
      </c>
      <c r="F39" s="10">
        <v>365400</v>
      </c>
      <c r="G39" s="4"/>
    </row>
    <row r="40" spans="1:7" x14ac:dyDescent="0.25">
      <c r="A40" s="4" t="s">
        <v>223</v>
      </c>
      <c r="B40" s="10">
        <v>867500</v>
      </c>
      <c r="C40" s="10">
        <v>679700</v>
      </c>
      <c r="D40" s="10">
        <v>580000</v>
      </c>
      <c r="E40" s="10">
        <v>482500</v>
      </c>
      <c r="F40" s="10">
        <v>442900</v>
      </c>
      <c r="G40" s="4"/>
    </row>
    <row r="41" spans="1:7" x14ac:dyDescent="0.25">
      <c r="A41" s="4" t="s">
        <v>222</v>
      </c>
      <c r="B41" s="10">
        <v>1112200</v>
      </c>
      <c r="C41" s="10">
        <v>1126500</v>
      </c>
      <c r="D41" s="10">
        <v>626100</v>
      </c>
      <c r="E41" s="10">
        <v>628300</v>
      </c>
      <c r="F41" s="10">
        <v>376000</v>
      </c>
      <c r="G41" s="4"/>
    </row>
    <row r="42" spans="1:7" x14ac:dyDescent="0.25">
      <c r="A42" s="4" t="s">
        <v>221</v>
      </c>
      <c r="B42" s="10">
        <v>343200</v>
      </c>
      <c r="C42" s="10">
        <v>468000</v>
      </c>
      <c r="D42" s="10">
        <v>204800</v>
      </c>
      <c r="E42" s="10">
        <v>205400</v>
      </c>
      <c r="F42" s="10">
        <v>23400</v>
      </c>
      <c r="G42" s="4"/>
    </row>
    <row r="43" spans="1:7" x14ac:dyDescent="0.25">
      <c r="A43" s="4" t="s">
        <v>216</v>
      </c>
      <c r="B43" s="10">
        <v>174000</v>
      </c>
      <c r="C43" s="10">
        <v>213600</v>
      </c>
      <c r="D43" s="10">
        <v>203800</v>
      </c>
      <c r="E43" s="10">
        <v>180500</v>
      </c>
      <c r="F43" s="10">
        <v>91500</v>
      </c>
      <c r="G43" s="4"/>
    </row>
    <row r="44" spans="1:7" x14ac:dyDescent="0.25">
      <c r="A44" s="4" t="s">
        <v>220</v>
      </c>
      <c r="B44" s="10">
        <v>33600</v>
      </c>
      <c r="C44" s="10">
        <v>108900</v>
      </c>
      <c r="D44" s="10">
        <v>123200</v>
      </c>
      <c r="E44" s="10">
        <v>131200</v>
      </c>
      <c r="F44" s="10">
        <v>49200</v>
      </c>
      <c r="G44" s="4"/>
    </row>
    <row r="45" spans="1:7" x14ac:dyDescent="0.25">
      <c r="A45" s="4" t="s">
        <v>219</v>
      </c>
      <c r="B45" s="10">
        <v>5323700</v>
      </c>
      <c r="C45" s="10">
        <v>5695800</v>
      </c>
      <c r="D45" s="10">
        <v>4510000</v>
      </c>
      <c r="E45" s="10">
        <v>4059300</v>
      </c>
      <c r="F45" s="10">
        <v>3524300</v>
      </c>
      <c r="G45" s="4"/>
    </row>
    <row r="46" spans="1:7" x14ac:dyDescent="0.25">
      <c r="A46" s="4" t="s">
        <v>218</v>
      </c>
      <c r="B46" s="10">
        <v>134000</v>
      </c>
      <c r="C46" s="10">
        <v>116600</v>
      </c>
      <c r="D46" s="10">
        <v>97100</v>
      </c>
      <c r="E46" s="10">
        <v>63900</v>
      </c>
      <c r="F46" s="10">
        <v>58200</v>
      </c>
      <c r="G46" s="4"/>
    </row>
    <row r="47" spans="1:7" x14ac:dyDescent="0.25">
      <c r="A47" s="4" t="s">
        <v>217</v>
      </c>
      <c r="B47" s="11" t="s">
        <v>98</v>
      </c>
      <c r="C47" s="11" t="s">
        <v>98</v>
      </c>
      <c r="D47" s="11" t="s">
        <v>98</v>
      </c>
      <c r="E47" s="11" t="s">
        <v>98</v>
      </c>
      <c r="F47" s="10">
        <v>36600</v>
      </c>
      <c r="G47" s="4"/>
    </row>
    <row r="48" spans="1:7" x14ac:dyDescent="0.25">
      <c r="A48" s="4" t="s">
        <v>216</v>
      </c>
      <c r="B48" s="11" t="s">
        <v>98</v>
      </c>
      <c r="C48" s="11" t="s">
        <v>98</v>
      </c>
      <c r="D48" s="11" t="s">
        <v>98</v>
      </c>
      <c r="E48" s="11" t="s">
        <v>98</v>
      </c>
      <c r="F48" s="10">
        <v>8300</v>
      </c>
      <c r="G48" s="4"/>
    </row>
    <row r="49" spans="1:7" x14ac:dyDescent="0.25">
      <c r="A49" s="4" t="s">
        <v>215</v>
      </c>
      <c r="B49" s="11" t="s">
        <v>98</v>
      </c>
      <c r="C49" s="11" t="s">
        <v>98</v>
      </c>
      <c r="D49" s="11" t="s">
        <v>98</v>
      </c>
      <c r="E49" s="11" t="s">
        <v>98</v>
      </c>
      <c r="F49" s="10">
        <v>7700</v>
      </c>
      <c r="G49" s="4"/>
    </row>
    <row r="50" spans="1:7" x14ac:dyDescent="0.25">
      <c r="A50" s="4" t="s">
        <v>214</v>
      </c>
      <c r="B50" s="11" t="s">
        <v>98</v>
      </c>
      <c r="C50" s="11" t="s">
        <v>98</v>
      </c>
      <c r="D50" s="10">
        <v>7800</v>
      </c>
      <c r="E50" s="10">
        <v>5600</v>
      </c>
      <c r="F50" s="10">
        <v>4400</v>
      </c>
      <c r="G50" s="4"/>
    </row>
    <row r="51" spans="1:7" x14ac:dyDescent="0.25">
      <c r="A51" s="4" t="s">
        <v>213</v>
      </c>
      <c r="B51" s="11" t="s">
        <v>98</v>
      </c>
      <c r="C51" s="11" t="s">
        <v>98</v>
      </c>
      <c r="D51" s="11" t="s">
        <v>98</v>
      </c>
      <c r="E51" s="10">
        <v>19100</v>
      </c>
      <c r="F51" s="11" t="s">
        <v>98</v>
      </c>
      <c r="G51" s="4"/>
    </row>
    <row r="52" spans="1:7" x14ac:dyDescent="0.25">
      <c r="A52" s="4" t="s">
        <v>212</v>
      </c>
      <c r="B52" s="10">
        <v>226100</v>
      </c>
      <c r="C52" s="10">
        <v>249400</v>
      </c>
      <c r="D52" s="10">
        <v>216100</v>
      </c>
      <c r="E52" s="10">
        <v>209400</v>
      </c>
      <c r="F52" s="10">
        <v>190500</v>
      </c>
      <c r="G52" s="4"/>
    </row>
    <row r="53" spans="1:7" x14ac:dyDescent="0.25">
      <c r="A53" s="4" t="s">
        <v>193</v>
      </c>
      <c r="B53" s="10">
        <v>31300</v>
      </c>
      <c r="C53" s="10">
        <v>97800</v>
      </c>
      <c r="D53" s="10">
        <v>5900</v>
      </c>
      <c r="E53" s="10">
        <v>14500</v>
      </c>
      <c r="F53" s="10">
        <v>9100</v>
      </c>
      <c r="G53" s="4"/>
    </row>
    <row r="54" spans="1:7" x14ac:dyDescent="0.25">
      <c r="A54" s="4" t="s">
        <v>211</v>
      </c>
      <c r="B54" s="10">
        <v>80000</v>
      </c>
      <c r="C54" s="10">
        <v>53900</v>
      </c>
      <c r="D54" s="10">
        <v>36100</v>
      </c>
      <c r="E54" s="10">
        <v>23900</v>
      </c>
      <c r="F54" s="10">
        <v>11700</v>
      </c>
      <c r="G54" s="4"/>
    </row>
    <row r="55" spans="1:7" x14ac:dyDescent="0.25">
      <c r="A55" s="4" t="s">
        <v>210</v>
      </c>
      <c r="B55" s="10">
        <v>39500</v>
      </c>
      <c r="C55" s="10">
        <v>41900</v>
      </c>
      <c r="D55" s="10">
        <v>35300</v>
      </c>
      <c r="E55" s="10">
        <v>34500</v>
      </c>
      <c r="F55" s="10">
        <v>32700</v>
      </c>
      <c r="G55" s="4"/>
    </row>
    <row r="56" spans="1:7" x14ac:dyDescent="0.25">
      <c r="A56" s="4" t="s">
        <v>209</v>
      </c>
      <c r="B56" s="10">
        <v>48900</v>
      </c>
      <c r="C56" s="10">
        <v>39200</v>
      </c>
      <c r="D56" s="10">
        <v>40000</v>
      </c>
      <c r="E56" s="10">
        <v>38600</v>
      </c>
      <c r="F56" s="11" t="s">
        <v>98</v>
      </c>
      <c r="G56" s="4"/>
    </row>
    <row r="57" spans="1:7" x14ac:dyDescent="0.25">
      <c r="A57" s="4" t="s">
        <v>208</v>
      </c>
      <c r="B57" s="10">
        <v>4400</v>
      </c>
      <c r="C57" s="10">
        <v>24800</v>
      </c>
      <c r="D57" s="10">
        <v>3300</v>
      </c>
      <c r="E57" s="10">
        <v>4200</v>
      </c>
      <c r="F57" s="10">
        <v>2600</v>
      </c>
      <c r="G57" s="4"/>
    </row>
    <row r="58" spans="1:7" x14ac:dyDescent="0.25">
      <c r="A58" s="4" t="s">
        <v>207</v>
      </c>
      <c r="B58" s="10">
        <v>196700</v>
      </c>
      <c r="C58" s="10">
        <v>15000</v>
      </c>
      <c r="D58" s="11" t="s">
        <v>98</v>
      </c>
      <c r="E58" s="11" t="s">
        <v>98</v>
      </c>
      <c r="F58" s="11" t="s">
        <v>98</v>
      </c>
      <c r="G58" s="4"/>
    </row>
    <row r="59" spans="1:7" x14ac:dyDescent="0.25">
      <c r="A59" s="4" t="s">
        <v>206</v>
      </c>
      <c r="B59" s="10">
        <v>22300</v>
      </c>
      <c r="C59" s="10">
        <v>14900</v>
      </c>
      <c r="D59" s="10">
        <v>12600</v>
      </c>
      <c r="E59" s="11" t="s">
        <v>98</v>
      </c>
      <c r="F59" s="11" t="s">
        <v>98</v>
      </c>
      <c r="G59" s="4"/>
    </row>
    <row r="60" spans="1:7" x14ac:dyDescent="0.25">
      <c r="A60" s="4" t="s">
        <v>205</v>
      </c>
      <c r="B60" s="10">
        <v>11000</v>
      </c>
      <c r="C60" s="10">
        <v>8500</v>
      </c>
      <c r="D60" s="11" t="s">
        <v>98</v>
      </c>
      <c r="E60" s="11" t="s">
        <v>98</v>
      </c>
      <c r="F60" s="11" t="s">
        <v>98</v>
      </c>
      <c r="G60" s="4"/>
    </row>
    <row r="61" spans="1:7" x14ac:dyDescent="0.25">
      <c r="A61" s="4" t="s">
        <v>204</v>
      </c>
      <c r="B61" s="10">
        <v>100</v>
      </c>
      <c r="C61" s="10">
        <v>8200</v>
      </c>
      <c r="D61" s="11" t="s">
        <v>98</v>
      </c>
      <c r="E61" s="11" t="s">
        <v>98</v>
      </c>
      <c r="F61" s="11" t="s">
        <v>98</v>
      </c>
      <c r="G61" s="4"/>
    </row>
    <row r="62" spans="1:7" x14ac:dyDescent="0.25">
      <c r="A62" s="4" t="s">
        <v>203</v>
      </c>
      <c r="B62" s="10">
        <v>11300</v>
      </c>
      <c r="C62" s="10">
        <v>8700</v>
      </c>
      <c r="D62" s="11" t="s">
        <v>98</v>
      </c>
      <c r="E62" s="11" t="s">
        <v>98</v>
      </c>
      <c r="F62" s="11" t="s">
        <v>98</v>
      </c>
      <c r="G62" s="4"/>
    </row>
    <row r="63" spans="1:7" x14ac:dyDescent="0.25">
      <c r="A63" s="4" t="s">
        <v>202</v>
      </c>
      <c r="B63" s="10">
        <v>71000</v>
      </c>
      <c r="C63" s="10">
        <v>74300</v>
      </c>
      <c r="D63" s="10">
        <v>78300</v>
      </c>
      <c r="E63" s="10">
        <v>62500</v>
      </c>
      <c r="F63" s="10">
        <v>72600</v>
      </c>
      <c r="G63" s="4"/>
    </row>
    <row r="64" spans="1:7" x14ac:dyDescent="0.25">
      <c r="A64" s="4" t="s">
        <v>201</v>
      </c>
      <c r="B64" s="10">
        <v>742600</v>
      </c>
      <c r="C64" s="10">
        <v>636600</v>
      </c>
      <c r="D64" s="10">
        <v>435400</v>
      </c>
      <c r="E64" s="10">
        <v>412300</v>
      </c>
      <c r="F64" s="10">
        <v>376200</v>
      </c>
      <c r="G64" s="4"/>
    </row>
    <row r="65" spans="1:7" x14ac:dyDescent="0.25">
      <c r="A65" s="4" t="s">
        <v>200</v>
      </c>
      <c r="B65" s="11" t="s">
        <v>98</v>
      </c>
      <c r="C65" s="10">
        <v>598000</v>
      </c>
      <c r="D65" s="11" t="s">
        <v>98</v>
      </c>
      <c r="E65" s="11" t="s">
        <v>98</v>
      </c>
      <c r="F65" s="11" t="s">
        <v>98</v>
      </c>
      <c r="G65" s="4"/>
    </row>
    <row r="66" spans="1:7" x14ac:dyDescent="0.25">
      <c r="A66" s="4" t="s">
        <v>194</v>
      </c>
      <c r="B66" s="11" t="s">
        <v>98</v>
      </c>
      <c r="C66" s="10">
        <v>51700</v>
      </c>
      <c r="D66" s="11" t="s">
        <v>98</v>
      </c>
      <c r="E66" s="11" t="s">
        <v>98</v>
      </c>
      <c r="F66" s="11" t="s">
        <v>98</v>
      </c>
      <c r="G66" s="4"/>
    </row>
    <row r="67" spans="1:7" x14ac:dyDescent="0.25">
      <c r="A67" s="4" t="s">
        <v>199</v>
      </c>
      <c r="B67" s="10">
        <v>876600</v>
      </c>
      <c r="C67" s="10">
        <v>1402900</v>
      </c>
      <c r="D67" s="10">
        <v>532500</v>
      </c>
      <c r="E67" s="10">
        <v>476200</v>
      </c>
      <c r="F67" s="10">
        <v>434400</v>
      </c>
      <c r="G67" s="4"/>
    </row>
    <row r="68" spans="1:7" x14ac:dyDescent="0.25">
      <c r="A68" s="4" t="s">
        <v>198</v>
      </c>
      <c r="B68" s="10">
        <v>600000</v>
      </c>
      <c r="C68" s="11" t="s">
        <v>98</v>
      </c>
      <c r="D68" s="11" t="s">
        <v>98</v>
      </c>
      <c r="E68" s="11" t="s">
        <v>98</v>
      </c>
      <c r="F68" s="11" t="s">
        <v>98</v>
      </c>
      <c r="G68" s="4"/>
    </row>
    <row r="69" spans="1:7" x14ac:dyDescent="0.25">
      <c r="A69" s="4" t="s">
        <v>197</v>
      </c>
      <c r="B69" s="10">
        <v>-1300</v>
      </c>
      <c r="C69" s="11" t="s">
        <v>98</v>
      </c>
      <c r="D69" s="11" t="s">
        <v>98</v>
      </c>
      <c r="E69" s="11" t="s">
        <v>98</v>
      </c>
      <c r="F69" s="11" t="s">
        <v>98</v>
      </c>
      <c r="G69" s="4"/>
    </row>
    <row r="70" spans="1:7" x14ac:dyDescent="0.25">
      <c r="A70" s="4" t="s">
        <v>196</v>
      </c>
      <c r="B70" s="10">
        <v>-4900</v>
      </c>
      <c r="C70" s="11" t="s">
        <v>98</v>
      </c>
      <c r="D70" s="11" t="s">
        <v>98</v>
      </c>
      <c r="E70" s="11" t="s">
        <v>98</v>
      </c>
      <c r="F70" s="11" t="s">
        <v>98</v>
      </c>
      <c r="G70" s="4"/>
    </row>
    <row r="71" spans="1:7" x14ac:dyDescent="0.25">
      <c r="A71" s="4" t="s">
        <v>195</v>
      </c>
      <c r="B71" s="10">
        <v>593800</v>
      </c>
      <c r="C71" s="10">
        <v>438400</v>
      </c>
      <c r="D71" s="10">
        <v>822300</v>
      </c>
      <c r="E71" s="10">
        <v>599900</v>
      </c>
      <c r="F71" s="10">
        <v>598100</v>
      </c>
      <c r="G71" s="4"/>
    </row>
    <row r="72" spans="1:7" x14ac:dyDescent="0.25">
      <c r="A72" s="4" t="s">
        <v>194</v>
      </c>
      <c r="B72" s="10">
        <v>178600</v>
      </c>
      <c r="C72" s="10">
        <v>192600</v>
      </c>
      <c r="D72" s="11" t="s">
        <v>98</v>
      </c>
      <c r="E72" s="11" t="s">
        <v>98</v>
      </c>
      <c r="F72" s="11" t="s">
        <v>98</v>
      </c>
      <c r="G72" s="4"/>
    </row>
    <row r="73" spans="1:7" x14ac:dyDescent="0.25">
      <c r="A73" s="4" t="s">
        <v>193</v>
      </c>
      <c r="B73" s="10">
        <v>259400</v>
      </c>
      <c r="C73" s="10">
        <v>394000</v>
      </c>
      <c r="D73" s="11" t="s">
        <v>98</v>
      </c>
      <c r="E73" s="11" t="s">
        <v>98</v>
      </c>
      <c r="F73" s="11" t="s">
        <v>98</v>
      </c>
      <c r="G73" s="4"/>
    </row>
    <row r="74" spans="1:7" x14ac:dyDescent="0.25">
      <c r="A74" s="4" t="s">
        <v>192</v>
      </c>
      <c r="B74" s="10">
        <v>124900</v>
      </c>
      <c r="C74" s="10">
        <v>164600</v>
      </c>
      <c r="D74" s="10">
        <v>229800</v>
      </c>
      <c r="E74" s="10">
        <v>194700</v>
      </c>
      <c r="F74" s="10">
        <v>194800</v>
      </c>
      <c r="G74" s="4"/>
    </row>
    <row r="75" spans="1:7" x14ac:dyDescent="0.25">
      <c r="A75" s="4" t="s">
        <v>191</v>
      </c>
      <c r="B75" s="10">
        <v>150000</v>
      </c>
      <c r="C75" s="10">
        <v>147100</v>
      </c>
      <c r="D75" s="10">
        <v>306400</v>
      </c>
      <c r="E75" s="10">
        <v>285400</v>
      </c>
      <c r="F75" s="10">
        <v>105600</v>
      </c>
      <c r="G75" s="4"/>
    </row>
    <row r="76" spans="1:7" x14ac:dyDescent="0.25">
      <c r="A76" s="4" t="s">
        <v>190</v>
      </c>
      <c r="B76" s="10">
        <v>215200</v>
      </c>
      <c r="C76" s="10">
        <v>212000</v>
      </c>
      <c r="D76" s="10">
        <v>242600</v>
      </c>
      <c r="E76" s="10">
        <v>239100</v>
      </c>
      <c r="F76" s="10">
        <v>128900</v>
      </c>
      <c r="G76" s="4"/>
    </row>
    <row r="77" spans="1:7" x14ac:dyDescent="0.25">
      <c r="A77" s="4" t="s">
        <v>189</v>
      </c>
      <c r="B77" s="10">
        <v>1384400</v>
      </c>
      <c r="C77" s="10">
        <v>1166900</v>
      </c>
      <c r="D77" s="10">
        <v>1167800</v>
      </c>
      <c r="E77" s="10">
        <v>946800</v>
      </c>
      <c r="F77" s="10">
        <v>878400</v>
      </c>
      <c r="G77" s="4"/>
    </row>
    <row r="78" spans="1:7" x14ac:dyDescent="0.25">
      <c r="A78" s="4" t="s">
        <v>188</v>
      </c>
      <c r="B78" s="10">
        <v>2694700</v>
      </c>
      <c r="C78" s="10">
        <v>1962100</v>
      </c>
      <c r="D78" s="10">
        <v>3906300</v>
      </c>
      <c r="E78" s="10">
        <v>3336800</v>
      </c>
      <c r="F78" s="10">
        <v>2841900</v>
      </c>
      <c r="G78" s="4"/>
    </row>
    <row r="79" spans="1:7" x14ac:dyDescent="0.25">
      <c r="A79" s="4" t="s">
        <v>187</v>
      </c>
      <c r="B79" s="10">
        <v>-143600</v>
      </c>
      <c r="C79" s="10">
        <v>-100100</v>
      </c>
      <c r="D79" s="10">
        <v>-197600</v>
      </c>
      <c r="E79" s="10">
        <v>-181500</v>
      </c>
      <c r="F79" s="10">
        <v>-116400</v>
      </c>
      <c r="G79" s="4"/>
    </row>
    <row r="80" spans="1:7" x14ac:dyDescent="0.25">
      <c r="A80" s="4" t="s">
        <v>186</v>
      </c>
      <c r="B80" s="10">
        <v>23600</v>
      </c>
      <c r="C80" s="10">
        <v>-13900</v>
      </c>
      <c r="D80" s="10">
        <v>16700</v>
      </c>
      <c r="E80" s="10">
        <v>11800</v>
      </c>
      <c r="F80" s="10">
        <v>32300</v>
      </c>
      <c r="G80" s="4"/>
    </row>
    <row r="81" spans="1:7" x14ac:dyDescent="0.25">
      <c r="A81" s="4" t="s">
        <v>185</v>
      </c>
      <c r="B81" s="10">
        <v>-5000</v>
      </c>
      <c r="C81" s="10">
        <v>-4600</v>
      </c>
      <c r="D81" s="10">
        <v>100</v>
      </c>
      <c r="E81" s="10">
        <v>-1500</v>
      </c>
      <c r="F81" s="11" t="s">
        <v>98</v>
      </c>
      <c r="G81" s="4"/>
    </row>
    <row r="82" spans="1:7" x14ac:dyDescent="0.25">
      <c r="A82" s="4" t="s">
        <v>184</v>
      </c>
      <c r="B82" s="10">
        <v>-13500</v>
      </c>
      <c r="C82" s="10">
        <v>-14100</v>
      </c>
      <c r="D82" s="10">
        <v>-17600</v>
      </c>
      <c r="E82" s="10">
        <v>-11400</v>
      </c>
      <c r="F82" s="10">
        <v>-16800</v>
      </c>
      <c r="G82" s="4"/>
    </row>
    <row r="83" spans="1:7" x14ac:dyDescent="0.25">
      <c r="A83" s="4" t="s">
        <v>183</v>
      </c>
      <c r="B83" s="10">
        <v>-138500</v>
      </c>
      <c r="C83" s="10">
        <v>-132700</v>
      </c>
      <c r="D83" s="10">
        <v>-198400</v>
      </c>
      <c r="E83" s="10">
        <v>-182600</v>
      </c>
      <c r="F83" s="10">
        <v>-100900</v>
      </c>
      <c r="G83" s="4"/>
    </row>
    <row r="84" spans="1:7" x14ac:dyDescent="0.25">
      <c r="A84" s="4" t="s">
        <v>182</v>
      </c>
      <c r="B84" s="10">
        <v>1015400</v>
      </c>
      <c r="C84" s="10">
        <v>252100</v>
      </c>
      <c r="D84" s="10">
        <v>2499300</v>
      </c>
      <c r="E84" s="10">
        <v>1837000</v>
      </c>
      <c r="F84" s="10">
        <v>1556900</v>
      </c>
      <c r="G84" s="4"/>
    </row>
    <row r="85" spans="1:7" x14ac:dyDescent="0.25">
      <c r="A85" s="4"/>
      <c r="B85" s="10"/>
      <c r="C85" s="10"/>
      <c r="D85" s="10"/>
      <c r="E85" s="10"/>
      <c r="F85" s="10"/>
      <c r="G85" s="4"/>
    </row>
    <row r="86" spans="1:7" x14ac:dyDescent="0.25">
      <c r="A86" s="4" t="s">
        <v>181</v>
      </c>
      <c r="B86" s="10">
        <v>3140400</v>
      </c>
      <c r="C86" s="10">
        <v>2956200</v>
      </c>
      <c r="D86" s="10">
        <v>2619000</v>
      </c>
      <c r="E86" s="10">
        <v>2503100</v>
      </c>
      <c r="F86" s="10">
        <v>2191400</v>
      </c>
      <c r="G86" s="4"/>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CD31-918F-4AA1-8CF5-89C7EECF46AF}">
  <sheetPr codeName="Sheet15"/>
  <dimension ref="A4:G57"/>
  <sheetViews>
    <sheetView topLeftCell="A12" workbookViewId="0">
      <selection activeCell="B24" sqref="B24"/>
    </sheetView>
  </sheetViews>
  <sheetFormatPr defaultRowHeight="12.5" x14ac:dyDescent="0.25"/>
  <cols>
    <col min="1" max="1" width="50" customWidth="1"/>
    <col min="2" max="196" width="12" customWidth="1"/>
  </cols>
  <sheetData>
    <row r="4" spans="1:7" x14ac:dyDescent="0.25">
      <c r="A4" s="1" t="s">
        <v>0</v>
      </c>
    </row>
    <row r="5" spans="1:7" ht="20" x14ac:dyDescent="0.4">
      <c r="A5" s="13" t="s">
        <v>119</v>
      </c>
    </row>
    <row r="7" spans="1:7" x14ac:dyDescent="0.25">
      <c r="A7" s="5" t="s">
        <v>37</v>
      </c>
    </row>
    <row r="10" spans="1:7" ht="13" x14ac:dyDescent="0.25">
      <c r="A10" s="12" t="s">
        <v>257</v>
      </c>
    </row>
    <row r="11" spans="1:7" ht="13" x14ac:dyDescent="0.25">
      <c r="A11" s="3" t="s">
        <v>255</v>
      </c>
      <c r="B11" s="7" t="s">
        <v>39</v>
      </c>
      <c r="C11" s="7" t="s">
        <v>40</v>
      </c>
      <c r="D11" s="7" t="s">
        <v>41</v>
      </c>
      <c r="E11" s="7" t="s">
        <v>42</v>
      </c>
      <c r="F11" s="7" t="s">
        <v>43</v>
      </c>
      <c r="G11" s="3"/>
    </row>
    <row r="12" spans="1:7" ht="13" x14ac:dyDescent="0.25">
      <c r="A12" s="3" t="s">
        <v>254</v>
      </c>
      <c r="B12" s="7" t="s">
        <v>253</v>
      </c>
      <c r="C12" s="7" t="s">
        <v>253</v>
      </c>
      <c r="D12" s="7" t="s">
        <v>253</v>
      </c>
      <c r="E12" s="7" t="s">
        <v>253</v>
      </c>
      <c r="F12" s="7" t="s">
        <v>253</v>
      </c>
      <c r="G12" s="3"/>
    </row>
    <row r="13" spans="1:7" ht="26" x14ac:dyDescent="0.25">
      <c r="A13" s="3" t="s">
        <v>252</v>
      </c>
      <c r="B13" s="7" t="s">
        <v>251</v>
      </c>
      <c r="C13" s="7" t="s">
        <v>251</v>
      </c>
      <c r="D13" s="7" t="s">
        <v>251</v>
      </c>
      <c r="E13" s="7" t="s">
        <v>251</v>
      </c>
      <c r="F13" s="7" t="s">
        <v>251</v>
      </c>
      <c r="G13" s="3"/>
    </row>
    <row r="14" spans="1:7" ht="13" x14ac:dyDescent="0.25">
      <c r="A14" s="3" t="s">
        <v>250</v>
      </c>
      <c r="B14" s="7" t="s">
        <v>249</v>
      </c>
      <c r="C14" s="7" t="s">
        <v>249</v>
      </c>
      <c r="D14" s="7" t="s">
        <v>249</v>
      </c>
      <c r="E14" s="7" t="s">
        <v>249</v>
      </c>
      <c r="F14" s="7" t="s">
        <v>249</v>
      </c>
      <c r="G14" s="3"/>
    </row>
    <row r="15" spans="1:7" ht="13" x14ac:dyDescent="0.25">
      <c r="A15" s="3" t="s">
        <v>248</v>
      </c>
      <c r="B15" s="7" t="s">
        <v>247</v>
      </c>
      <c r="C15" s="7" t="s">
        <v>247</v>
      </c>
      <c r="D15" s="7" t="s">
        <v>247</v>
      </c>
      <c r="E15" s="7" t="s">
        <v>247</v>
      </c>
      <c r="F15" s="7" t="s">
        <v>247</v>
      </c>
      <c r="G15" s="3"/>
    </row>
    <row r="16" spans="1:7" x14ac:dyDescent="0.25">
      <c r="A16" s="4" t="s">
        <v>258</v>
      </c>
      <c r="B16" s="10">
        <v>3722800</v>
      </c>
      <c r="C16" s="10">
        <v>3435300</v>
      </c>
      <c r="D16" s="10">
        <v>2963700</v>
      </c>
      <c r="E16" s="10">
        <v>2493700</v>
      </c>
      <c r="F16" s="10">
        <v>2322900</v>
      </c>
      <c r="G16" s="4"/>
    </row>
    <row r="17" spans="1:7" x14ac:dyDescent="0.25">
      <c r="A17" s="4" t="s">
        <v>259</v>
      </c>
      <c r="B17" s="10">
        <v>939400</v>
      </c>
      <c r="C17" s="10">
        <v>875300</v>
      </c>
      <c r="D17" s="10">
        <v>797400</v>
      </c>
      <c r="E17" s="10">
        <v>617200</v>
      </c>
      <c r="F17" s="10">
        <v>625600</v>
      </c>
      <c r="G17" s="4"/>
    </row>
    <row r="18" spans="1:7" x14ac:dyDescent="0.25">
      <c r="A18" s="4" t="s">
        <v>260</v>
      </c>
      <c r="B18" s="10">
        <v>2783400</v>
      </c>
      <c r="C18" s="10">
        <v>2560000</v>
      </c>
      <c r="D18" s="10">
        <v>2166300</v>
      </c>
      <c r="E18" s="10">
        <v>1876500</v>
      </c>
      <c r="F18" s="10">
        <v>1697300</v>
      </c>
      <c r="G18" s="4"/>
    </row>
    <row r="19" spans="1:7" x14ac:dyDescent="0.25">
      <c r="A19" s="4" t="s">
        <v>261</v>
      </c>
      <c r="B19" s="10">
        <v>1088500</v>
      </c>
      <c r="C19" s="10">
        <v>984700</v>
      </c>
      <c r="D19" s="10">
        <v>904700</v>
      </c>
      <c r="E19" s="10">
        <v>850700</v>
      </c>
      <c r="F19" s="10">
        <v>858000</v>
      </c>
      <c r="G19" s="4"/>
    </row>
    <row r="20" spans="1:7" x14ac:dyDescent="0.25">
      <c r="A20" s="4" t="s">
        <v>262</v>
      </c>
      <c r="B20" s="10">
        <v>622200</v>
      </c>
      <c r="C20" s="10">
        <v>552600</v>
      </c>
      <c r="D20" s="10">
        <v>443300</v>
      </c>
      <c r="E20" s="10">
        <v>383100</v>
      </c>
      <c r="F20" s="10">
        <v>346500</v>
      </c>
      <c r="G20" s="4"/>
    </row>
    <row r="21" spans="1:7" x14ac:dyDescent="0.25">
      <c r="A21" s="4" t="s">
        <v>263</v>
      </c>
      <c r="B21" s="10">
        <v>214000</v>
      </c>
      <c r="C21" s="10">
        <v>-73300</v>
      </c>
      <c r="D21" s="10">
        <v>32600</v>
      </c>
      <c r="E21" s="10">
        <v>7000</v>
      </c>
      <c r="F21" s="10">
        <v>-740400</v>
      </c>
      <c r="G21" s="4"/>
    </row>
    <row r="22" spans="1:7" x14ac:dyDescent="0.25">
      <c r="A22" s="4" t="s">
        <v>264</v>
      </c>
      <c r="B22" s="10">
        <v>5700</v>
      </c>
      <c r="C22" s="10">
        <v>9900</v>
      </c>
      <c r="D22" s="11">
        <v>0</v>
      </c>
      <c r="E22" s="11">
        <v>0</v>
      </c>
      <c r="F22" s="11">
        <v>0</v>
      </c>
      <c r="G22" s="4"/>
    </row>
    <row r="23" spans="1:7" x14ac:dyDescent="0.25">
      <c r="A23" s="4" t="s">
        <v>265</v>
      </c>
      <c r="B23" s="10">
        <v>116200</v>
      </c>
      <c r="C23" s="10">
        <v>59900</v>
      </c>
      <c r="D23" s="10">
        <v>34500</v>
      </c>
      <c r="E23" s="11">
        <v>0</v>
      </c>
      <c r="F23" s="10">
        <v>70700</v>
      </c>
      <c r="G23" s="4"/>
    </row>
    <row r="24" spans="1:7" x14ac:dyDescent="0.25">
      <c r="A24" s="4" t="s">
        <v>266</v>
      </c>
      <c r="B24" s="10">
        <v>748200</v>
      </c>
      <c r="C24" s="29">
        <f>C18-C19-C20-C21+C22-C23</f>
        <v>1046000</v>
      </c>
      <c r="D24" s="29">
        <f t="shared" ref="D24:F24" si="0">D18-D19-D20-D21+D22-D23</f>
        <v>751200</v>
      </c>
      <c r="E24" s="29">
        <f t="shared" si="0"/>
        <v>635700</v>
      </c>
      <c r="F24" s="29">
        <f t="shared" si="0"/>
        <v>1162500</v>
      </c>
      <c r="G24" s="4"/>
    </row>
    <row r="25" spans="1:7" x14ac:dyDescent="0.25">
      <c r="A25" s="4" t="s">
        <v>267</v>
      </c>
      <c r="B25" s="10">
        <v>29900</v>
      </c>
      <c r="C25" s="10">
        <v>23200</v>
      </c>
      <c r="D25" s="10">
        <v>19200</v>
      </c>
      <c r="E25" s="10">
        <v>17200</v>
      </c>
      <c r="F25" s="10">
        <v>17200</v>
      </c>
      <c r="G25" s="4"/>
    </row>
    <row r="26" spans="1:7" x14ac:dyDescent="0.25">
      <c r="A26" s="4" t="s">
        <v>268</v>
      </c>
      <c r="B26" s="10">
        <v>32000</v>
      </c>
      <c r="C26" s="10">
        <v>20300</v>
      </c>
      <c r="D26" s="10">
        <v>10800</v>
      </c>
      <c r="E26" s="10">
        <v>7900</v>
      </c>
      <c r="F26" s="10">
        <v>6400</v>
      </c>
      <c r="G26" s="4"/>
    </row>
    <row r="27" spans="1:7" x14ac:dyDescent="0.25">
      <c r="A27" s="4" t="s">
        <v>269</v>
      </c>
      <c r="B27" s="10">
        <v>7100</v>
      </c>
      <c r="C27" s="11" t="s">
        <v>98</v>
      </c>
      <c r="D27" s="11" t="s">
        <v>98</v>
      </c>
      <c r="E27" s="11" t="s">
        <v>98</v>
      </c>
      <c r="F27" s="11" t="s">
        <v>98</v>
      </c>
      <c r="G27" s="4"/>
    </row>
    <row r="28" spans="1:7" x14ac:dyDescent="0.25">
      <c r="A28" s="4" t="s">
        <v>270</v>
      </c>
      <c r="B28" s="10">
        <v>6700</v>
      </c>
      <c r="C28" s="10">
        <v>-5400</v>
      </c>
      <c r="D28" s="10">
        <v>-500</v>
      </c>
      <c r="E28" s="10">
        <v>-4800</v>
      </c>
      <c r="F28" s="10">
        <v>-2000</v>
      </c>
      <c r="G28" s="4"/>
    </row>
    <row r="29" spans="1:7" x14ac:dyDescent="0.25">
      <c r="A29" s="4" t="s">
        <v>271</v>
      </c>
      <c r="B29" s="10">
        <v>-1700</v>
      </c>
      <c r="C29" s="10">
        <v>-2700</v>
      </c>
      <c r="D29" s="10">
        <v>200</v>
      </c>
      <c r="E29" s="10">
        <v>100</v>
      </c>
      <c r="F29" s="10">
        <v>-4500</v>
      </c>
      <c r="G29" s="4"/>
    </row>
    <row r="30" spans="1:7" x14ac:dyDescent="0.25">
      <c r="A30" s="4" t="s">
        <v>272</v>
      </c>
      <c r="B30" s="10">
        <v>100</v>
      </c>
      <c r="C30" s="11" t="s">
        <v>98</v>
      </c>
      <c r="D30" s="11" t="s">
        <v>98</v>
      </c>
      <c r="E30" s="11" t="s">
        <v>98</v>
      </c>
      <c r="F30" s="11" t="s">
        <v>98</v>
      </c>
      <c r="G30" s="4"/>
    </row>
    <row r="31" spans="1:7" x14ac:dyDescent="0.25">
      <c r="A31" s="4" t="s">
        <v>273</v>
      </c>
      <c r="B31" s="11" t="s">
        <v>98</v>
      </c>
      <c r="C31" s="11" t="s">
        <v>98</v>
      </c>
      <c r="D31" s="10">
        <v>5000</v>
      </c>
      <c r="E31" s="11" t="s">
        <v>98</v>
      </c>
      <c r="F31" s="11" t="s">
        <v>98</v>
      </c>
      <c r="G31" s="4"/>
    </row>
    <row r="32" spans="1:7" x14ac:dyDescent="0.25">
      <c r="A32" s="4" t="s">
        <v>274</v>
      </c>
      <c r="B32" s="11" t="s">
        <v>98</v>
      </c>
      <c r="C32" s="11" t="s">
        <v>98</v>
      </c>
      <c r="D32" s="11" t="s">
        <v>98</v>
      </c>
      <c r="E32" s="11" t="s">
        <v>98</v>
      </c>
      <c r="F32" s="10">
        <v>4000</v>
      </c>
      <c r="G32" s="4"/>
    </row>
    <row r="33" spans="1:7" x14ac:dyDescent="0.25">
      <c r="A33" s="4" t="s">
        <v>275</v>
      </c>
      <c r="B33" s="11" t="s">
        <v>98</v>
      </c>
      <c r="C33" s="11" t="s">
        <v>98</v>
      </c>
      <c r="D33" s="11" t="s">
        <v>98</v>
      </c>
      <c r="E33" s="11" t="s">
        <v>98</v>
      </c>
      <c r="F33" s="10">
        <v>-3700</v>
      </c>
      <c r="G33" s="4"/>
    </row>
    <row r="34" spans="1:7" x14ac:dyDescent="0.25">
      <c r="A34" s="4" t="s">
        <v>276</v>
      </c>
      <c r="B34" s="11" t="s">
        <v>98</v>
      </c>
      <c r="C34" s="11" t="s">
        <v>98</v>
      </c>
      <c r="D34" s="11" t="s">
        <v>98</v>
      </c>
      <c r="E34" s="11" t="s">
        <v>98</v>
      </c>
      <c r="F34" s="10">
        <v>1000</v>
      </c>
      <c r="G34" s="4"/>
    </row>
    <row r="35" spans="1:7" x14ac:dyDescent="0.25">
      <c r="A35" s="4" t="s">
        <v>277</v>
      </c>
      <c r="B35" s="10">
        <v>-1100</v>
      </c>
      <c r="C35" s="10">
        <v>-100</v>
      </c>
      <c r="D35" s="10">
        <v>400</v>
      </c>
      <c r="E35" s="10">
        <v>700</v>
      </c>
      <c r="F35" s="10">
        <v>100</v>
      </c>
      <c r="G35" s="4"/>
    </row>
    <row r="36" spans="1:7" x14ac:dyDescent="0.25">
      <c r="A36" s="4" t="s">
        <v>277</v>
      </c>
      <c r="B36" s="10">
        <v>4000</v>
      </c>
      <c r="C36" s="10">
        <v>-8200</v>
      </c>
      <c r="D36" s="10">
        <v>-4900</v>
      </c>
      <c r="E36" s="10">
        <v>-4000</v>
      </c>
      <c r="F36" s="10">
        <v>-7700</v>
      </c>
      <c r="G36" s="4"/>
    </row>
    <row r="37" spans="1:7" x14ac:dyDescent="0.25">
      <c r="A37" s="4" t="s">
        <v>278</v>
      </c>
      <c r="B37" s="10">
        <v>266100</v>
      </c>
      <c r="C37" s="10">
        <v>491500</v>
      </c>
      <c r="D37" s="10">
        <v>378200</v>
      </c>
      <c r="E37" s="10">
        <v>182800</v>
      </c>
      <c r="F37" s="10">
        <v>791100</v>
      </c>
      <c r="G37" s="4"/>
    </row>
    <row r="38" spans="1:7" x14ac:dyDescent="0.25">
      <c r="A38" s="4" t="s">
        <v>279</v>
      </c>
      <c r="B38" s="10">
        <v>495300</v>
      </c>
      <c r="C38" s="10">
        <v>543400</v>
      </c>
      <c r="D38" s="10">
        <v>359700</v>
      </c>
      <c r="E38" s="10">
        <v>439600</v>
      </c>
      <c r="F38" s="10">
        <v>352900</v>
      </c>
      <c r="G38" s="4"/>
    </row>
    <row r="39" spans="1:7" x14ac:dyDescent="0.25">
      <c r="A39" s="4" t="s">
        <v>280</v>
      </c>
      <c r="B39" s="10">
        <v>761400</v>
      </c>
      <c r="C39" s="10">
        <v>1034900</v>
      </c>
      <c r="D39" s="10">
        <v>737900</v>
      </c>
      <c r="E39" s="10">
        <v>622400</v>
      </c>
      <c r="F39" s="10">
        <v>1144000</v>
      </c>
      <c r="G39" s="4"/>
    </row>
    <row r="40" spans="1:7" x14ac:dyDescent="0.25">
      <c r="A40" s="4" t="s">
        <v>281</v>
      </c>
      <c r="B40" s="10">
        <v>10900</v>
      </c>
      <c r="C40" s="10">
        <v>330800</v>
      </c>
      <c r="D40" s="10">
        <v>153400</v>
      </c>
      <c r="E40" s="10">
        <v>102400</v>
      </c>
      <c r="F40" s="10">
        <v>341500</v>
      </c>
      <c r="G40" s="4"/>
    </row>
    <row r="41" spans="1:7" x14ac:dyDescent="0.25">
      <c r="A41" s="4" t="s">
        <v>282</v>
      </c>
      <c r="B41" s="10">
        <v>13600</v>
      </c>
      <c r="C41" s="10">
        <v>32800</v>
      </c>
      <c r="D41" s="10">
        <v>12100</v>
      </c>
      <c r="E41" s="10">
        <v>7400</v>
      </c>
      <c r="F41" s="10">
        <v>23300</v>
      </c>
      <c r="G41" s="4"/>
    </row>
    <row r="42" spans="1:7" x14ac:dyDescent="0.25">
      <c r="A42" s="4" t="s">
        <v>283</v>
      </c>
      <c r="B42" s="10">
        <v>35900</v>
      </c>
      <c r="C42" s="10">
        <v>60600</v>
      </c>
      <c r="D42" s="10">
        <v>27400</v>
      </c>
      <c r="E42" s="10">
        <v>33500</v>
      </c>
      <c r="F42" s="10">
        <v>34800</v>
      </c>
      <c r="G42" s="4"/>
    </row>
    <row r="43" spans="1:7" x14ac:dyDescent="0.25">
      <c r="A43" s="4" t="s">
        <v>284</v>
      </c>
      <c r="B43" s="10">
        <v>60400</v>
      </c>
      <c r="C43" s="10">
        <v>424200</v>
      </c>
      <c r="D43" s="10">
        <v>192900</v>
      </c>
      <c r="E43" s="10">
        <v>143300</v>
      </c>
      <c r="F43" s="10">
        <v>399600</v>
      </c>
      <c r="G43" s="4"/>
    </row>
    <row r="44" spans="1:7" x14ac:dyDescent="0.25">
      <c r="A44" s="4" t="s">
        <v>285</v>
      </c>
      <c r="B44" s="10">
        <v>-16100</v>
      </c>
      <c r="C44" s="10">
        <v>39300</v>
      </c>
      <c r="D44" s="10">
        <v>-19600</v>
      </c>
      <c r="E44" s="10">
        <v>-12500</v>
      </c>
      <c r="F44" s="10">
        <v>-46400</v>
      </c>
      <c r="G44" s="4"/>
    </row>
    <row r="45" spans="1:7" x14ac:dyDescent="0.25">
      <c r="A45" s="4" t="s">
        <v>286</v>
      </c>
      <c r="B45" s="10">
        <v>-22400</v>
      </c>
      <c r="C45" s="10">
        <v>-3800</v>
      </c>
      <c r="D45" s="10">
        <v>-4300</v>
      </c>
      <c r="E45" s="10">
        <v>-2600</v>
      </c>
      <c r="F45" s="10">
        <v>-8100</v>
      </c>
      <c r="G45" s="4"/>
    </row>
    <row r="46" spans="1:7" x14ac:dyDescent="0.25">
      <c r="A46" s="4" t="s">
        <v>287</v>
      </c>
      <c r="B46" s="10">
        <v>17300</v>
      </c>
      <c r="C46" s="10">
        <v>-8400</v>
      </c>
      <c r="D46" s="10">
        <v>-600</v>
      </c>
      <c r="E46" s="10">
        <v>-700</v>
      </c>
      <c r="F46" s="10">
        <v>-12200</v>
      </c>
      <c r="G46" s="4"/>
    </row>
    <row r="47" spans="1:7" x14ac:dyDescent="0.25">
      <c r="A47" s="4" t="s">
        <v>288</v>
      </c>
      <c r="B47" s="10">
        <v>-21200</v>
      </c>
      <c r="C47" s="10">
        <v>27100</v>
      </c>
      <c r="D47" s="10">
        <v>-24500</v>
      </c>
      <c r="E47" s="10">
        <v>-15800</v>
      </c>
      <c r="F47" s="10">
        <v>-66700</v>
      </c>
      <c r="G47" s="4"/>
    </row>
    <row r="48" spans="1:7" x14ac:dyDescent="0.25">
      <c r="A48" s="4" t="s">
        <v>289</v>
      </c>
      <c r="B48" s="10">
        <v>39200</v>
      </c>
      <c r="C48" s="10">
        <v>451300</v>
      </c>
      <c r="D48" s="10">
        <v>168400</v>
      </c>
      <c r="E48" s="10">
        <v>127500</v>
      </c>
      <c r="F48" s="10">
        <v>332900</v>
      </c>
      <c r="G48" s="4"/>
    </row>
    <row r="49" spans="1:7" x14ac:dyDescent="0.25">
      <c r="A49" s="4" t="s">
        <v>290</v>
      </c>
      <c r="B49" s="10">
        <v>722200</v>
      </c>
      <c r="C49" s="10">
        <v>583600</v>
      </c>
      <c r="D49" s="10">
        <v>569500</v>
      </c>
      <c r="E49" s="10">
        <v>494900</v>
      </c>
      <c r="F49" s="10">
        <v>811100</v>
      </c>
      <c r="G49" s="4"/>
    </row>
    <row r="50" spans="1:7" x14ac:dyDescent="0.25">
      <c r="A50" s="4" t="s">
        <v>291</v>
      </c>
      <c r="B50" s="10">
        <v>209200</v>
      </c>
      <c r="C50" s="10">
        <v>210900</v>
      </c>
      <c r="D50" s="10">
        <v>213000</v>
      </c>
      <c r="E50" s="10">
        <v>215500</v>
      </c>
      <c r="F50" s="10">
        <v>213000</v>
      </c>
      <c r="G50" s="4"/>
    </row>
    <row r="51" spans="1:7" x14ac:dyDescent="0.25">
      <c r="A51" s="4" t="s">
        <v>292</v>
      </c>
      <c r="B51" s="10">
        <v>213600</v>
      </c>
      <c r="C51" s="10">
        <v>215900</v>
      </c>
      <c r="D51" s="10">
        <v>217800</v>
      </c>
      <c r="E51" s="10">
        <v>220300</v>
      </c>
      <c r="F51" s="10">
        <v>217000</v>
      </c>
      <c r="G51" s="4"/>
    </row>
    <row r="52" spans="1:7" x14ac:dyDescent="0.25">
      <c r="A52" s="4" t="s">
        <v>293</v>
      </c>
      <c r="B52" s="10">
        <v>207700</v>
      </c>
      <c r="C52" s="10">
        <v>209700</v>
      </c>
      <c r="D52" s="10">
        <v>211600</v>
      </c>
      <c r="E52" s="10">
        <v>215400</v>
      </c>
      <c r="F52" s="10">
        <v>215600</v>
      </c>
      <c r="G52" s="4"/>
    </row>
    <row r="53" spans="1:7" x14ac:dyDescent="0.25">
      <c r="A53" s="4" t="s">
        <v>294</v>
      </c>
      <c r="B53" s="9">
        <v>3.45</v>
      </c>
      <c r="C53" s="9">
        <v>2.77</v>
      </c>
      <c r="D53" s="9">
        <v>2.67</v>
      </c>
      <c r="E53" s="8">
        <v>2.2999999999999998</v>
      </c>
      <c r="F53" s="9">
        <v>3.81</v>
      </c>
      <c r="G53" s="4"/>
    </row>
    <row r="54" spans="1:7" x14ac:dyDescent="0.25">
      <c r="A54" s="4" t="s">
        <v>295</v>
      </c>
      <c r="B54" s="9">
        <v>3.38</v>
      </c>
      <c r="C54" s="8">
        <v>2.7</v>
      </c>
      <c r="D54" s="9">
        <v>2.61</v>
      </c>
      <c r="E54" s="9">
        <v>2.25</v>
      </c>
      <c r="F54" s="9">
        <v>3.74</v>
      </c>
      <c r="G54" s="4"/>
    </row>
    <row r="55" spans="1:7" x14ac:dyDescent="0.25">
      <c r="A55" s="4" t="s">
        <v>296</v>
      </c>
      <c r="B55" s="10">
        <v>12800</v>
      </c>
      <c r="C55" s="10">
        <v>12200</v>
      </c>
      <c r="D55" s="10">
        <v>11000</v>
      </c>
      <c r="E55" s="10">
        <v>9800</v>
      </c>
      <c r="F55" s="10">
        <v>9100</v>
      </c>
      <c r="G55" s="4"/>
    </row>
    <row r="56" spans="1:7" x14ac:dyDescent="0.25">
      <c r="A56" s="4" t="s">
        <v>297</v>
      </c>
      <c r="B56" s="10">
        <v>10014</v>
      </c>
      <c r="C56" s="10">
        <v>10576</v>
      </c>
      <c r="D56" s="10">
        <v>11371</v>
      </c>
      <c r="E56" s="10">
        <v>12098</v>
      </c>
      <c r="F56" s="10">
        <v>15961</v>
      </c>
      <c r="G56" s="4"/>
    </row>
    <row r="57" spans="1:7" x14ac:dyDescent="0.25">
      <c r="A57" s="4" t="s">
        <v>187</v>
      </c>
      <c r="B57" s="10">
        <v>-38600</v>
      </c>
      <c r="C57" s="10">
        <v>97500</v>
      </c>
      <c r="D57" s="11" t="s">
        <v>98</v>
      </c>
      <c r="E57" s="10">
        <v>-65100</v>
      </c>
      <c r="F57" s="11" t="s">
        <v>98</v>
      </c>
      <c r="G57" s="4"/>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B524-CEF9-423D-AEA8-608C51A1A4D8}">
  <sheetPr codeName="Sheet7"/>
  <dimension ref="A4:G61"/>
  <sheetViews>
    <sheetView workbookViewId="0">
      <selection activeCell="I1" activeCellId="3" sqref="C1:C1048576 E1:E1048576 G1:G1048576 I1:I1048576"/>
    </sheetView>
  </sheetViews>
  <sheetFormatPr defaultRowHeight="12.5" x14ac:dyDescent="0.25"/>
  <cols>
    <col min="1" max="1" width="50" customWidth="1"/>
    <col min="2" max="196" width="12" customWidth="1"/>
  </cols>
  <sheetData>
    <row r="4" spans="1:7" x14ac:dyDescent="0.25">
      <c r="A4" s="1" t="s">
        <v>0</v>
      </c>
    </row>
    <row r="5" spans="1:7" ht="20" x14ac:dyDescent="0.4">
      <c r="A5" s="13" t="s">
        <v>119</v>
      </c>
    </row>
    <row r="7" spans="1:7" x14ac:dyDescent="0.25">
      <c r="A7" s="5" t="s">
        <v>37</v>
      </c>
    </row>
    <row r="10" spans="1:7" ht="13" x14ac:dyDescent="0.25">
      <c r="A10" s="12" t="s">
        <v>340</v>
      </c>
    </row>
    <row r="11" spans="1:7" ht="13" x14ac:dyDescent="0.25">
      <c r="A11" s="3" t="s">
        <v>255</v>
      </c>
      <c r="B11" s="7" t="s">
        <v>39</v>
      </c>
      <c r="C11" s="7" t="s">
        <v>40</v>
      </c>
      <c r="D11" s="7" t="s">
        <v>41</v>
      </c>
      <c r="E11" s="7" t="s">
        <v>42</v>
      </c>
      <c r="F11" s="7" t="s">
        <v>43</v>
      </c>
      <c r="G11" s="3"/>
    </row>
    <row r="12" spans="1:7" ht="13" x14ac:dyDescent="0.25">
      <c r="A12" s="3" t="s">
        <v>254</v>
      </c>
      <c r="B12" s="7" t="s">
        <v>253</v>
      </c>
      <c r="C12" s="7" t="s">
        <v>253</v>
      </c>
      <c r="D12" s="7" t="s">
        <v>253</v>
      </c>
      <c r="E12" s="7" t="s">
        <v>253</v>
      </c>
      <c r="F12" s="7" t="s">
        <v>253</v>
      </c>
      <c r="G12" s="3"/>
    </row>
    <row r="13" spans="1:7" ht="13" x14ac:dyDescent="0.25">
      <c r="A13" s="3" t="s">
        <v>252</v>
      </c>
      <c r="B13" s="7" t="s">
        <v>251</v>
      </c>
      <c r="C13" s="7" t="s">
        <v>251</v>
      </c>
      <c r="D13" s="7" t="s">
        <v>251</v>
      </c>
      <c r="E13" s="7" t="s">
        <v>251</v>
      </c>
      <c r="F13" s="7" t="s">
        <v>251</v>
      </c>
      <c r="G13" s="3"/>
    </row>
    <row r="14" spans="1:7" ht="13" x14ac:dyDescent="0.25">
      <c r="A14" s="3" t="s">
        <v>250</v>
      </c>
      <c r="B14" s="7" t="s">
        <v>249</v>
      </c>
      <c r="C14" s="7" t="s">
        <v>249</v>
      </c>
      <c r="D14" s="7" t="s">
        <v>249</v>
      </c>
      <c r="E14" s="7" t="s">
        <v>249</v>
      </c>
      <c r="F14" s="7" t="s">
        <v>249</v>
      </c>
      <c r="G14" s="3"/>
    </row>
    <row r="15" spans="1:7" ht="13" x14ac:dyDescent="0.25">
      <c r="A15" s="3" t="s">
        <v>248</v>
      </c>
      <c r="B15" s="7" t="s">
        <v>247</v>
      </c>
      <c r="C15" s="7" t="s">
        <v>247</v>
      </c>
      <c r="D15" s="7" t="s">
        <v>247</v>
      </c>
      <c r="E15" s="7" t="s">
        <v>247</v>
      </c>
      <c r="F15" s="7" t="s">
        <v>247</v>
      </c>
      <c r="G15" s="3"/>
    </row>
    <row r="16" spans="1:7" x14ac:dyDescent="0.25">
      <c r="A16" s="4" t="s">
        <v>290</v>
      </c>
      <c r="B16" s="10">
        <v>722200</v>
      </c>
      <c r="C16" s="10">
        <v>583600</v>
      </c>
      <c r="D16" s="10">
        <v>569500</v>
      </c>
      <c r="E16" s="10">
        <v>494900</v>
      </c>
      <c r="F16" s="10">
        <v>811100</v>
      </c>
      <c r="G16" s="4"/>
    </row>
    <row r="17" spans="1:7" x14ac:dyDescent="0.25">
      <c r="A17" s="4" t="s">
        <v>339</v>
      </c>
      <c r="B17" s="10">
        <v>77400</v>
      </c>
      <c r="C17" s="10">
        <v>81900</v>
      </c>
      <c r="D17" s="10">
        <v>71200</v>
      </c>
      <c r="E17" s="10">
        <v>65800</v>
      </c>
      <c r="F17" s="10">
        <v>68600</v>
      </c>
      <c r="G17" s="4"/>
    </row>
    <row r="18" spans="1:7" x14ac:dyDescent="0.25">
      <c r="A18" s="4" t="s">
        <v>338</v>
      </c>
      <c r="B18" s="10">
        <v>71000</v>
      </c>
      <c r="C18" s="10">
        <v>61600</v>
      </c>
      <c r="D18" s="10">
        <v>56900</v>
      </c>
      <c r="E18" s="10">
        <v>49900</v>
      </c>
      <c r="F18" s="10">
        <v>48300</v>
      </c>
      <c r="G18" s="4"/>
    </row>
    <row r="19" spans="1:7" x14ac:dyDescent="0.25">
      <c r="A19" s="4" t="s">
        <v>337</v>
      </c>
      <c r="B19" s="11" t="s">
        <v>98</v>
      </c>
      <c r="C19" s="11" t="s">
        <v>98</v>
      </c>
      <c r="D19" s="10">
        <v>-64300</v>
      </c>
      <c r="E19" s="10">
        <v>-41300</v>
      </c>
      <c r="F19" s="10">
        <v>-49400</v>
      </c>
      <c r="G19" s="4"/>
    </row>
    <row r="20" spans="1:7" x14ac:dyDescent="0.25">
      <c r="A20" s="4" t="s">
        <v>336</v>
      </c>
      <c r="B20" s="10">
        <v>118800</v>
      </c>
      <c r="C20" s="10">
        <v>31000</v>
      </c>
      <c r="D20" s="11" t="s">
        <v>98</v>
      </c>
      <c r="E20" s="11" t="s">
        <v>98</v>
      </c>
      <c r="F20" s="11" t="s">
        <v>98</v>
      </c>
      <c r="G20" s="4"/>
    </row>
    <row r="21" spans="1:7" x14ac:dyDescent="0.25">
      <c r="A21" s="4" t="s">
        <v>335</v>
      </c>
      <c r="B21" s="10">
        <v>-5700</v>
      </c>
      <c r="C21" s="10">
        <v>-9900</v>
      </c>
      <c r="D21" s="11" t="s">
        <v>98</v>
      </c>
      <c r="E21" s="11" t="s">
        <v>98</v>
      </c>
      <c r="F21" s="11" t="s">
        <v>98</v>
      </c>
      <c r="G21" s="4"/>
    </row>
    <row r="22" spans="1:7" x14ac:dyDescent="0.25">
      <c r="A22" s="4" t="s">
        <v>216</v>
      </c>
      <c r="B22" s="10">
        <v>-27300</v>
      </c>
      <c r="C22" s="10">
        <v>17800</v>
      </c>
      <c r="D22" s="10">
        <v>-37400</v>
      </c>
      <c r="E22" s="10">
        <v>-95000</v>
      </c>
      <c r="F22" s="10">
        <v>-71100</v>
      </c>
      <c r="G22" s="4"/>
    </row>
    <row r="23" spans="1:7" x14ac:dyDescent="0.25">
      <c r="A23" s="4" t="s">
        <v>334</v>
      </c>
      <c r="B23" s="11" t="s">
        <v>98</v>
      </c>
      <c r="C23" s="10">
        <v>6700</v>
      </c>
      <c r="D23" s="10">
        <v>34500</v>
      </c>
      <c r="E23" s="11" t="s">
        <v>98</v>
      </c>
      <c r="F23" s="10">
        <v>10600</v>
      </c>
      <c r="G23" s="4"/>
    </row>
    <row r="24" spans="1:7" x14ac:dyDescent="0.25">
      <c r="A24" s="4" t="s">
        <v>333</v>
      </c>
      <c r="B24" s="10">
        <v>13000</v>
      </c>
      <c r="C24" s="10">
        <v>-6200</v>
      </c>
      <c r="D24" s="10">
        <v>7900</v>
      </c>
      <c r="E24" s="10">
        <v>11000</v>
      </c>
      <c r="F24" s="10">
        <v>13900</v>
      </c>
      <c r="G24" s="4"/>
    </row>
    <row r="25" spans="1:7" x14ac:dyDescent="0.25">
      <c r="A25" s="4" t="s">
        <v>332</v>
      </c>
      <c r="B25" s="10">
        <v>-28700</v>
      </c>
      <c r="C25" s="10">
        <v>-3900</v>
      </c>
      <c r="D25" s="10">
        <v>-56700</v>
      </c>
      <c r="E25" s="10">
        <v>-38300</v>
      </c>
      <c r="F25" s="10">
        <v>-26800</v>
      </c>
      <c r="G25" s="4"/>
    </row>
    <row r="26" spans="1:7" x14ac:dyDescent="0.25">
      <c r="A26" s="4" t="s">
        <v>237</v>
      </c>
      <c r="B26" s="10">
        <v>-65700</v>
      </c>
      <c r="C26" s="10">
        <v>-124000</v>
      </c>
      <c r="D26" s="10">
        <v>-65600</v>
      </c>
      <c r="E26" s="10">
        <v>-67700</v>
      </c>
      <c r="F26" s="10">
        <v>-30500</v>
      </c>
      <c r="G26" s="4"/>
    </row>
    <row r="27" spans="1:7" x14ac:dyDescent="0.25">
      <c r="A27" s="4" t="s">
        <v>331</v>
      </c>
      <c r="B27" s="10">
        <v>192500</v>
      </c>
      <c r="C27" s="10">
        <v>85200</v>
      </c>
      <c r="D27" s="10">
        <v>74000</v>
      </c>
      <c r="E27" s="10">
        <v>29400</v>
      </c>
      <c r="F27" s="10">
        <v>112900</v>
      </c>
      <c r="G27" s="4"/>
    </row>
    <row r="28" spans="1:7" x14ac:dyDescent="0.25">
      <c r="A28" s="4" t="s">
        <v>330</v>
      </c>
      <c r="B28" s="10">
        <v>-157800</v>
      </c>
      <c r="C28" s="10">
        <v>278400</v>
      </c>
      <c r="D28" s="10">
        <v>105100</v>
      </c>
      <c r="E28" s="10">
        <v>134500</v>
      </c>
      <c r="F28" s="10">
        <v>128100</v>
      </c>
      <c r="G28" s="4"/>
    </row>
    <row r="29" spans="1:7" x14ac:dyDescent="0.25">
      <c r="A29" s="4" t="s">
        <v>329</v>
      </c>
      <c r="B29" s="10">
        <v>15700</v>
      </c>
      <c r="C29" s="10">
        <v>-9900</v>
      </c>
      <c r="D29" s="10">
        <v>-12600</v>
      </c>
      <c r="E29" s="10">
        <v>-200</v>
      </c>
      <c r="F29" s="10">
        <v>-900</v>
      </c>
      <c r="G29" s="4"/>
    </row>
    <row r="30" spans="1:7" x14ac:dyDescent="0.25">
      <c r="A30" s="4" t="s">
        <v>328</v>
      </c>
      <c r="B30" s="10">
        <v>1400</v>
      </c>
      <c r="C30" s="10">
        <v>8400</v>
      </c>
      <c r="D30" s="10">
        <v>21900</v>
      </c>
      <c r="E30" s="10">
        <v>6700</v>
      </c>
      <c r="F30" s="10">
        <v>7500</v>
      </c>
      <c r="G30" s="4"/>
    </row>
    <row r="31" spans="1:7" x14ac:dyDescent="0.25">
      <c r="A31" s="4" t="s">
        <v>327</v>
      </c>
      <c r="B31" s="10">
        <v>926800</v>
      </c>
      <c r="C31" s="10">
        <v>1000700</v>
      </c>
      <c r="D31" s="10">
        <v>704400</v>
      </c>
      <c r="E31" s="10">
        <v>549700</v>
      </c>
      <c r="F31" s="10">
        <v>1022300</v>
      </c>
      <c r="G31" s="4"/>
    </row>
    <row r="32" spans="1:7" x14ac:dyDescent="0.25">
      <c r="A32" s="4" t="s">
        <v>326</v>
      </c>
      <c r="B32" s="10">
        <v>-238700</v>
      </c>
      <c r="C32" s="10">
        <v>-168100</v>
      </c>
      <c r="D32" s="10">
        <v>-176100</v>
      </c>
      <c r="E32" s="10">
        <v>-102700</v>
      </c>
      <c r="F32" s="10">
        <v>-82900</v>
      </c>
      <c r="G32" s="4"/>
    </row>
    <row r="33" spans="1:7" x14ac:dyDescent="0.25">
      <c r="A33" s="4" t="s">
        <v>325</v>
      </c>
      <c r="B33" s="11" t="s">
        <v>98</v>
      </c>
      <c r="C33" s="10">
        <v>-25000</v>
      </c>
      <c r="D33" s="11" t="s">
        <v>98</v>
      </c>
      <c r="E33" s="11" t="s">
        <v>98</v>
      </c>
      <c r="F33" s="11" t="s">
        <v>98</v>
      </c>
      <c r="G33" s="4"/>
    </row>
    <row r="34" spans="1:7" x14ac:dyDescent="0.25">
      <c r="A34" s="4" t="s">
        <v>324</v>
      </c>
      <c r="B34" s="10">
        <v>-210000</v>
      </c>
      <c r="C34" s="10">
        <v>-804900</v>
      </c>
      <c r="D34" s="10">
        <v>-594700</v>
      </c>
      <c r="E34" s="10">
        <v>-928500</v>
      </c>
      <c r="F34" s="10">
        <v>-1956400</v>
      </c>
      <c r="G34" s="4"/>
    </row>
    <row r="35" spans="1:7" x14ac:dyDescent="0.25">
      <c r="A35" s="4" t="s">
        <v>323</v>
      </c>
      <c r="B35" s="10">
        <v>578100</v>
      </c>
      <c r="C35" s="10">
        <v>654700</v>
      </c>
      <c r="D35" s="10">
        <v>852500</v>
      </c>
      <c r="E35" s="10">
        <v>1260100</v>
      </c>
      <c r="F35" s="10">
        <v>1611200</v>
      </c>
      <c r="G35" s="4"/>
    </row>
    <row r="36" spans="1:7" x14ac:dyDescent="0.25">
      <c r="A36" s="4" t="s">
        <v>322</v>
      </c>
      <c r="B36" s="10">
        <v>-249300</v>
      </c>
      <c r="C36" s="10">
        <v>-529800</v>
      </c>
      <c r="D36" s="10">
        <v>-470400</v>
      </c>
      <c r="E36" s="10">
        <v>-380300</v>
      </c>
      <c r="F36" s="10">
        <v>-160400</v>
      </c>
      <c r="G36" s="4"/>
    </row>
    <row r="37" spans="1:7" x14ac:dyDescent="0.25">
      <c r="A37" s="4" t="s">
        <v>321</v>
      </c>
      <c r="B37" s="10">
        <v>223200</v>
      </c>
      <c r="C37" s="10">
        <v>448700</v>
      </c>
      <c r="D37" s="10">
        <v>232600</v>
      </c>
      <c r="E37" s="10">
        <v>179600</v>
      </c>
      <c r="F37" s="10">
        <v>1700</v>
      </c>
      <c r="G37" s="4"/>
    </row>
    <row r="38" spans="1:7" x14ac:dyDescent="0.25">
      <c r="A38" s="4" t="s">
        <v>320</v>
      </c>
      <c r="B38" s="10">
        <v>-6600</v>
      </c>
      <c r="C38" s="11" t="s">
        <v>98</v>
      </c>
      <c r="D38" s="10">
        <v>-7600</v>
      </c>
      <c r="E38" s="10">
        <v>-5100</v>
      </c>
      <c r="F38" s="10">
        <v>-11200</v>
      </c>
      <c r="G38" s="4"/>
    </row>
    <row r="39" spans="1:7" x14ac:dyDescent="0.25">
      <c r="A39" s="4" t="s">
        <v>319</v>
      </c>
      <c r="B39" s="10">
        <v>400</v>
      </c>
      <c r="C39" s="10">
        <v>8300</v>
      </c>
      <c r="D39" s="10">
        <v>1900</v>
      </c>
      <c r="E39" s="10">
        <v>3000</v>
      </c>
      <c r="F39" s="10">
        <v>2100</v>
      </c>
      <c r="G39" s="4"/>
    </row>
    <row r="40" spans="1:7" x14ac:dyDescent="0.25">
      <c r="A40" s="4" t="s">
        <v>318</v>
      </c>
      <c r="B40" s="10">
        <v>-12600</v>
      </c>
      <c r="C40" s="10">
        <v>-12700</v>
      </c>
      <c r="D40" s="10">
        <v>-9800</v>
      </c>
      <c r="E40" s="10">
        <v>-9200</v>
      </c>
      <c r="F40" s="10">
        <v>-14400</v>
      </c>
      <c r="G40" s="4"/>
    </row>
    <row r="41" spans="1:7" x14ac:dyDescent="0.25">
      <c r="A41" s="4" t="s">
        <v>307</v>
      </c>
      <c r="B41" s="10">
        <v>-10000</v>
      </c>
      <c r="C41" s="11" t="s">
        <v>98</v>
      </c>
      <c r="D41" s="11" t="s">
        <v>98</v>
      </c>
      <c r="E41" s="11" t="s">
        <v>98</v>
      </c>
      <c r="F41" s="11" t="s">
        <v>98</v>
      </c>
      <c r="G41" s="4"/>
    </row>
    <row r="42" spans="1:7" x14ac:dyDescent="0.25">
      <c r="A42" s="4" t="s">
        <v>317</v>
      </c>
      <c r="B42" s="11" t="s">
        <v>98</v>
      </c>
      <c r="C42" s="10">
        <v>-192900</v>
      </c>
      <c r="D42" s="11" t="s">
        <v>98</v>
      </c>
      <c r="E42" s="10">
        <v>-331600</v>
      </c>
      <c r="F42" s="10">
        <v>-15000</v>
      </c>
      <c r="G42" s="4"/>
    </row>
    <row r="43" spans="1:7" x14ac:dyDescent="0.25">
      <c r="A43" s="4" t="s">
        <v>316</v>
      </c>
      <c r="B43" s="11" t="s">
        <v>98</v>
      </c>
      <c r="C43" s="10">
        <v>-18900</v>
      </c>
      <c r="D43" s="11" t="s">
        <v>98</v>
      </c>
      <c r="E43" s="11" t="s">
        <v>98</v>
      </c>
      <c r="F43" s="11" t="s">
        <v>98</v>
      </c>
      <c r="G43" s="4"/>
    </row>
    <row r="44" spans="1:7" x14ac:dyDescent="0.25">
      <c r="A44" s="4" t="s">
        <v>315</v>
      </c>
      <c r="B44" s="10">
        <v>-3000</v>
      </c>
      <c r="C44" s="10">
        <v>-7400</v>
      </c>
      <c r="D44" s="10">
        <v>-41300</v>
      </c>
      <c r="E44" s="10">
        <v>-3800</v>
      </c>
      <c r="F44" s="10">
        <v>-10800</v>
      </c>
      <c r="G44" s="4"/>
    </row>
    <row r="45" spans="1:7" x14ac:dyDescent="0.25">
      <c r="A45" s="4" t="s">
        <v>314</v>
      </c>
      <c r="B45" s="11" t="s">
        <v>98</v>
      </c>
      <c r="C45" s="11" t="s">
        <v>98</v>
      </c>
      <c r="D45" s="10">
        <v>2400</v>
      </c>
      <c r="E45" s="10">
        <v>2400</v>
      </c>
      <c r="F45" s="10">
        <v>3100</v>
      </c>
      <c r="G45" s="4"/>
    </row>
    <row r="46" spans="1:7" x14ac:dyDescent="0.25">
      <c r="A46" s="4" t="s">
        <v>313</v>
      </c>
      <c r="B46" s="10">
        <v>5200</v>
      </c>
      <c r="C46" s="10">
        <v>800</v>
      </c>
      <c r="D46" s="10">
        <v>-1200</v>
      </c>
      <c r="E46" s="11" t="s">
        <v>98</v>
      </c>
      <c r="F46" s="11" t="s">
        <v>98</v>
      </c>
      <c r="G46" s="4"/>
    </row>
    <row r="47" spans="1:7" x14ac:dyDescent="0.25">
      <c r="A47" s="4" t="s">
        <v>312</v>
      </c>
      <c r="B47" s="10">
        <v>76700</v>
      </c>
      <c r="C47" s="10">
        <v>-647200</v>
      </c>
      <c r="D47" s="10">
        <v>-211700</v>
      </c>
      <c r="E47" s="10">
        <v>-316100</v>
      </c>
      <c r="F47" s="10">
        <v>-633000</v>
      </c>
      <c r="G47" s="4"/>
    </row>
    <row r="48" spans="1:7" x14ac:dyDescent="0.25">
      <c r="A48" s="4" t="s">
        <v>311</v>
      </c>
      <c r="B48" s="10">
        <v>688000</v>
      </c>
      <c r="C48" s="10">
        <v>994700</v>
      </c>
      <c r="D48" s="10">
        <v>253500</v>
      </c>
      <c r="E48" s="10">
        <v>31400</v>
      </c>
      <c r="F48" s="10">
        <v>226300</v>
      </c>
      <c r="G48" s="4"/>
    </row>
    <row r="49" spans="1:7" x14ac:dyDescent="0.25">
      <c r="A49" s="4" t="s">
        <v>310</v>
      </c>
      <c r="B49" s="10">
        <v>-1125300</v>
      </c>
      <c r="C49" s="10">
        <v>-818400</v>
      </c>
      <c r="D49" s="10">
        <v>-31400</v>
      </c>
      <c r="E49" s="10">
        <v>-29500</v>
      </c>
      <c r="F49" s="10">
        <v>-239000</v>
      </c>
      <c r="G49" s="4"/>
    </row>
    <row r="50" spans="1:7" x14ac:dyDescent="0.25">
      <c r="A50" s="4" t="s">
        <v>309</v>
      </c>
      <c r="B50" s="10">
        <v>-795500</v>
      </c>
      <c r="C50" s="10">
        <v>-763300</v>
      </c>
      <c r="D50" s="10">
        <v>-662300</v>
      </c>
      <c r="E50" s="10">
        <v>-280100</v>
      </c>
      <c r="F50" s="10">
        <v>-300900</v>
      </c>
      <c r="G50" s="4"/>
    </row>
    <row r="51" spans="1:7" x14ac:dyDescent="0.25">
      <c r="A51" s="4" t="s">
        <v>308</v>
      </c>
      <c r="B51" s="10">
        <v>147000</v>
      </c>
      <c r="C51" s="10">
        <v>113800</v>
      </c>
      <c r="D51" s="10">
        <v>103300</v>
      </c>
      <c r="E51" s="10">
        <v>87200</v>
      </c>
      <c r="F51" s="10">
        <v>113300</v>
      </c>
      <c r="G51" s="4"/>
    </row>
    <row r="52" spans="1:7" x14ac:dyDescent="0.25">
      <c r="A52" s="4" t="s">
        <v>307</v>
      </c>
      <c r="B52" s="10">
        <v>-15100</v>
      </c>
      <c r="C52" s="11" t="s">
        <v>98</v>
      </c>
      <c r="D52" s="11" t="s">
        <v>98</v>
      </c>
      <c r="E52" s="11" t="s">
        <v>98</v>
      </c>
      <c r="F52" s="11" t="s">
        <v>98</v>
      </c>
      <c r="G52" s="4"/>
    </row>
    <row r="53" spans="1:7" x14ac:dyDescent="0.25">
      <c r="A53" s="4" t="s">
        <v>306</v>
      </c>
      <c r="B53" s="11" t="s">
        <v>98</v>
      </c>
      <c r="C53" s="11" t="s">
        <v>98</v>
      </c>
      <c r="D53" s="10">
        <v>64300</v>
      </c>
      <c r="E53" s="10">
        <v>41300</v>
      </c>
      <c r="F53" s="10">
        <v>49400</v>
      </c>
      <c r="G53" s="4"/>
    </row>
    <row r="54" spans="1:7" x14ac:dyDescent="0.25">
      <c r="A54" s="4" t="s">
        <v>305</v>
      </c>
      <c r="B54" s="10">
        <v>-300</v>
      </c>
      <c r="C54" s="11" t="s">
        <v>98</v>
      </c>
      <c r="D54" s="10">
        <v>4100</v>
      </c>
      <c r="E54" s="10">
        <v>-8900</v>
      </c>
      <c r="F54" s="10">
        <v>-2100</v>
      </c>
      <c r="G54" s="4"/>
    </row>
    <row r="55" spans="1:7" x14ac:dyDescent="0.25">
      <c r="A55" s="4" t="s">
        <v>304</v>
      </c>
      <c r="B55" s="10">
        <v>-1101200</v>
      </c>
      <c r="C55" s="10">
        <v>-473200</v>
      </c>
      <c r="D55" s="10">
        <v>-268500</v>
      </c>
      <c r="E55" s="10">
        <v>-158600</v>
      </c>
      <c r="F55" s="10">
        <v>-153000</v>
      </c>
      <c r="G55" s="4"/>
    </row>
    <row r="56" spans="1:7" x14ac:dyDescent="0.25">
      <c r="A56" s="4" t="s">
        <v>303</v>
      </c>
      <c r="B56" s="10">
        <v>-6500</v>
      </c>
      <c r="C56" s="10">
        <v>7900</v>
      </c>
      <c r="D56" s="10">
        <v>-12500</v>
      </c>
      <c r="E56" s="10">
        <v>-10400</v>
      </c>
      <c r="F56" s="10">
        <v>-2900</v>
      </c>
      <c r="G56" s="4"/>
    </row>
    <row r="57" spans="1:7" x14ac:dyDescent="0.25">
      <c r="A57" s="4" t="s">
        <v>302</v>
      </c>
      <c r="B57" s="10">
        <v>-104200</v>
      </c>
      <c r="C57" s="10">
        <v>-111800</v>
      </c>
      <c r="D57" s="10">
        <v>211700</v>
      </c>
      <c r="E57" s="10">
        <v>64600</v>
      </c>
      <c r="F57" s="10">
        <v>233400</v>
      </c>
      <c r="G57" s="4"/>
    </row>
    <row r="58" spans="1:7" x14ac:dyDescent="0.25">
      <c r="A58" s="4" t="s">
        <v>301</v>
      </c>
      <c r="B58" s="10">
        <v>818300</v>
      </c>
      <c r="C58" s="10">
        <v>930100</v>
      </c>
      <c r="D58" s="10">
        <v>718400</v>
      </c>
      <c r="E58" s="10">
        <v>653800</v>
      </c>
      <c r="F58" s="10">
        <v>420400</v>
      </c>
      <c r="G58" s="4"/>
    </row>
    <row r="59" spans="1:7" x14ac:dyDescent="0.25">
      <c r="A59" s="4" t="s">
        <v>300</v>
      </c>
      <c r="B59" s="10">
        <v>714100</v>
      </c>
      <c r="C59" s="10">
        <v>818300</v>
      </c>
      <c r="D59" s="10">
        <v>930100</v>
      </c>
      <c r="E59" s="10">
        <v>718400</v>
      </c>
      <c r="F59" s="10">
        <v>653800</v>
      </c>
      <c r="G59" s="4"/>
    </row>
    <row r="60" spans="1:7" x14ac:dyDescent="0.25">
      <c r="A60" s="4" t="s">
        <v>299</v>
      </c>
      <c r="B60" s="10">
        <v>30100</v>
      </c>
      <c r="C60" s="10">
        <v>19900</v>
      </c>
      <c r="D60" s="10">
        <v>16100</v>
      </c>
      <c r="E60" s="10">
        <v>17200</v>
      </c>
      <c r="F60" s="10">
        <v>15500</v>
      </c>
      <c r="G60" s="4"/>
    </row>
    <row r="61" spans="1:7" x14ac:dyDescent="0.25">
      <c r="A61" s="4" t="s">
        <v>298</v>
      </c>
      <c r="B61" s="10">
        <v>223700</v>
      </c>
      <c r="C61" s="10">
        <v>143700</v>
      </c>
      <c r="D61" s="10">
        <v>99900</v>
      </c>
      <c r="E61" s="10">
        <v>86900</v>
      </c>
      <c r="F61" s="10">
        <v>274700</v>
      </c>
      <c r="G61" s="4"/>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6BDA2-B172-4F44-963A-BAE7AA3B11B8}">
  <sheetPr codeName="Sheet13"/>
  <dimension ref="B2:G13"/>
  <sheetViews>
    <sheetView workbookViewId="0">
      <selection activeCell="B14" sqref="B14"/>
    </sheetView>
  </sheetViews>
  <sheetFormatPr defaultRowHeight="12.5" x14ac:dyDescent="0.25"/>
  <cols>
    <col min="1" max="1" width="3.1796875" customWidth="1"/>
    <col min="2" max="2" width="11.453125" bestFit="1" customWidth="1"/>
  </cols>
  <sheetData>
    <row r="2" spans="2:7" x14ac:dyDescent="0.25">
      <c r="B2" s="15" t="s">
        <v>358</v>
      </c>
    </row>
    <row r="4" spans="2:7" ht="13" x14ac:dyDescent="0.3">
      <c r="C4" s="19" t="s">
        <v>83</v>
      </c>
      <c r="D4" s="17"/>
      <c r="E4" s="17"/>
      <c r="F4" s="17"/>
      <c r="G4" s="17"/>
    </row>
    <row r="5" spans="2:7" ht="13" x14ac:dyDescent="0.3">
      <c r="B5" s="20" t="s">
        <v>349</v>
      </c>
      <c r="C5" s="20">
        <v>2018</v>
      </c>
      <c r="D5" s="20">
        <v>2017</v>
      </c>
      <c r="E5" s="20">
        <v>2016</v>
      </c>
      <c r="F5" s="20">
        <v>2015</v>
      </c>
      <c r="G5" s="20">
        <v>2014</v>
      </c>
    </row>
    <row r="6" spans="2:7" x14ac:dyDescent="0.25">
      <c r="B6" s="15" t="s">
        <v>350</v>
      </c>
      <c r="C6" s="9">
        <f t="shared" ref="C6:C12" ca="1" si="0">INDEX(INDIRECT($B6&amp;"!$A$38:$J$67"),MATCH($C$4,INDIRECT($B6&amp;"!$A$38:$A$67"),0),2)</f>
        <v>0</v>
      </c>
      <c r="D6" s="9">
        <f ca="1">INDEX(INDIRECT($B6&amp;"!$A$38:$J$67"),MATCH($C$4,INDIRECT($B6&amp;"!$A$38:$A$67"),0),4)</f>
        <v>0</v>
      </c>
      <c r="E6" s="9">
        <f ca="1">INDEX(INDIRECT($B6&amp;"!$A$38:$J$67"),MATCH($C$4,INDIRECT($B6&amp;"!$A$38:$A$67"),0),6)</f>
        <v>0</v>
      </c>
      <c r="F6" s="9">
        <f ca="1">INDEX(INDIRECT($B6&amp;"!$A$38:$J$67"),MATCH($C$4,INDIRECT($B6&amp;"!$A$38:$A$67"),0),8)</f>
        <v>0</v>
      </c>
      <c r="G6" s="9">
        <f ca="1">INDEX(INDIRECT($B6&amp;"!$A$38:$J$67"),MATCH($C$4,INDIRECT($B6&amp;"!$A$38:$A$67"),0),10)</f>
        <v>0</v>
      </c>
    </row>
    <row r="7" spans="2:7" x14ac:dyDescent="0.25">
      <c r="B7" s="15" t="s">
        <v>351</v>
      </c>
      <c r="C7" s="9">
        <f t="shared" ca="1" si="0"/>
        <v>0.45</v>
      </c>
      <c r="D7" s="9">
        <f t="shared" ref="D7:D12" ca="1" si="1">INDEX(INDIRECT($B7&amp;"!$A$38:$J$67"),MATCH($C$4,INDIRECT($B7&amp;"!$A$38:$A$67"),0),4)</f>
        <v>0.38</v>
      </c>
      <c r="E7" s="9">
        <f t="shared" ref="E7:E12" ca="1" si="2">INDEX(INDIRECT($B7&amp;"!$A$38:$J$67"),MATCH($C$4,INDIRECT($B7&amp;"!$A$38:$A$67"),0),6)</f>
        <v>0.34</v>
      </c>
      <c r="F7" s="9">
        <f t="shared" ref="F7:F12" ca="1" si="3">INDEX(INDIRECT($B7&amp;"!$A$38:$J$67"),MATCH($C$4,INDIRECT($B7&amp;"!$A$38:$A$67"),0),8)</f>
        <v>0.74</v>
      </c>
      <c r="G7" s="9">
        <f t="shared" ref="G7:G12" ca="1" si="4">INDEX(INDIRECT($B7&amp;"!$A$38:$J$67"),MATCH($C$4,INDIRECT($B7&amp;"!$A$38:$A$67"),0),10)</f>
        <v>1.1499999999999999</v>
      </c>
    </row>
    <row r="8" spans="2:7" x14ac:dyDescent="0.25">
      <c r="B8" s="15" t="s">
        <v>352</v>
      </c>
      <c r="C8" s="9">
        <f t="shared" ca="1" si="0"/>
        <v>0.81</v>
      </c>
      <c r="D8" s="9">
        <f t="shared" ca="1" si="1"/>
        <v>0.8</v>
      </c>
      <c r="E8" s="9">
        <f t="shared" ca="1" si="2"/>
        <v>0.81</v>
      </c>
      <c r="F8" s="9">
        <f t="shared" ca="1" si="3"/>
        <v>0.9</v>
      </c>
      <c r="G8" s="9">
        <f t="shared" ca="1" si="4"/>
        <v>0.66</v>
      </c>
    </row>
    <row r="9" spans="2:7" x14ac:dyDescent="0.25">
      <c r="B9" s="15" t="s">
        <v>353</v>
      </c>
      <c r="C9" s="9">
        <f t="shared" ca="1" si="0"/>
        <v>0.43</v>
      </c>
      <c r="D9" s="9">
        <f t="shared" ca="1" si="1"/>
        <v>0.46</v>
      </c>
      <c r="E9" s="9">
        <f t="shared" ca="1" si="2"/>
        <v>0.66</v>
      </c>
      <c r="F9" s="9">
        <f t="shared" ca="1" si="3"/>
        <v>0.57999999999999996</v>
      </c>
      <c r="G9" s="9">
        <f t="shared" ca="1" si="4"/>
        <v>0.57999999999999996</v>
      </c>
    </row>
    <row r="10" spans="2:7" x14ac:dyDescent="0.25">
      <c r="B10" s="15" t="s">
        <v>354</v>
      </c>
      <c r="C10" s="9">
        <f t="shared" ca="1" si="0"/>
        <v>0</v>
      </c>
      <c r="D10" s="9">
        <f t="shared" ca="1" si="1"/>
        <v>0</v>
      </c>
      <c r="E10" s="9">
        <f t="shared" ca="1" si="2"/>
        <v>0</v>
      </c>
      <c r="F10" s="9">
        <f t="shared" ca="1" si="3"/>
        <v>0</v>
      </c>
      <c r="G10" s="9">
        <f t="shared" ca="1" si="4"/>
        <v>0</v>
      </c>
    </row>
    <row r="11" spans="2:7" x14ac:dyDescent="0.25">
      <c r="B11" s="15" t="s">
        <v>355</v>
      </c>
      <c r="C11" s="9">
        <f t="shared" ca="1" si="0"/>
        <v>0.51</v>
      </c>
      <c r="D11" s="9">
        <f t="shared" ca="1" si="1"/>
        <v>0.51</v>
      </c>
      <c r="E11" s="9">
        <f t="shared" ca="1" si="2"/>
        <v>0.66</v>
      </c>
      <c r="F11" s="9">
        <f t="shared" ca="1" si="3"/>
        <v>0.6</v>
      </c>
      <c r="G11" s="9">
        <f t="shared" ca="1" si="4"/>
        <v>0.68</v>
      </c>
    </row>
    <row r="12" spans="2:7" x14ac:dyDescent="0.25">
      <c r="B12" s="21" t="s">
        <v>356</v>
      </c>
      <c r="C12" s="22">
        <f t="shared" ca="1" si="0"/>
        <v>0.84</v>
      </c>
      <c r="D12" s="22">
        <f t="shared" ca="1" si="1"/>
        <v>0.72</v>
      </c>
      <c r="E12" s="22">
        <f t="shared" ca="1" si="2"/>
        <v>0.72</v>
      </c>
      <c r="F12" s="22">
        <f t="shared" ca="1" si="3"/>
        <v>0.47</v>
      </c>
      <c r="G12" s="22">
        <f t="shared" ca="1" si="4"/>
        <v>0.46</v>
      </c>
    </row>
    <row r="13" spans="2:7" ht="13" x14ac:dyDescent="0.3">
      <c r="B13" s="14" t="s">
        <v>348</v>
      </c>
      <c r="C13" s="23">
        <f ca="1">AVERAGE(C6:C12)</f>
        <v>0.43428571428571427</v>
      </c>
      <c r="D13" s="23">
        <f ca="1">AVERAGE(D6:D12)</f>
        <v>0.41000000000000003</v>
      </c>
      <c r="E13" s="23">
        <f ca="1">AVERAGE(E6:E12)</f>
        <v>0.45571428571428579</v>
      </c>
      <c r="F13" s="23">
        <f ca="1">AVERAGE(F6:F12)</f>
        <v>0.47000000000000003</v>
      </c>
      <c r="G13" s="23">
        <f ca="1">AVERAGE(G6:G12)</f>
        <v>0.50428571428571434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FC3FE6-41E8-4E0A-903A-AAA670CA75BE}">
          <x14:formula1>
            <xm:f>ALGN!$A$38:$A$67</xm:f>
          </x14:formula1>
          <xm:sqref>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6D90-8873-41C3-A78B-2E181A214AB4}">
  <sheetPr codeName="Sheet3"/>
  <dimension ref="A1:J67"/>
  <sheetViews>
    <sheetView workbookViewId="0">
      <selection activeCell="B42" sqref="B42"/>
    </sheetView>
  </sheetViews>
  <sheetFormatPr defaultRowHeight="12.5" x14ac:dyDescent="0.25"/>
  <cols>
    <col min="1" max="1" width="46.1796875" bestFit="1" customWidth="1"/>
  </cols>
  <sheetData>
    <row r="1" spans="1:2" ht="18" x14ac:dyDescent="0.4">
      <c r="A1" s="2" t="s">
        <v>1</v>
      </c>
    </row>
    <row r="3" spans="1:2" ht="18" x14ac:dyDescent="0.4">
      <c r="A3" s="2" t="s">
        <v>2</v>
      </c>
    </row>
    <row r="4" spans="1:2" ht="13" x14ac:dyDescent="0.25">
      <c r="A4" s="3" t="s">
        <v>3</v>
      </c>
      <c r="B4" s="3" t="s">
        <v>4</v>
      </c>
    </row>
    <row r="5" spans="1:2" x14ac:dyDescent="0.25">
      <c r="A5" s="4" t="s">
        <v>5</v>
      </c>
      <c r="B5" s="4" t="s">
        <v>6</v>
      </c>
    </row>
    <row r="6" spans="1:2" x14ac:dyDescent="0.25">
      <c r="A6" s="4"/>
    </row>
    <row r="7" spans="1:2" ht="13" x14ac:dyDescent="0.25">
      <c r="A7" s="3" t="s">
        <v>7</v>
      </c>
      <c r="B7" s="3" t="s">
        <v>8</v>
      </c>
    </row>
    <row r="8" spans="1:2" x14ac:dyDescent="0.25">
      <c r="A8" s="4" t="s">
        <v>9</v>
      </c>
      <c r="B8" s="4" t="s">
        <v>10</v>
      </c>
    </row>
    <row r="9" spans="1:2" x14ac:dyDescent="0.25">
      <c r="A9" s="4"/>
    </row>
    <row r="10" spans="1:2" ht="13" x14ac:dyDescent="0.25">
      <c r="A10" s="3" t="s">
        <v>11</v>
      </c>
      <c r="B10" s="3" t="s">
        <v>12</v>
      </c>
    </row>
    <row r="11" spans="1:2" x14ac:dyDescent="0.25">
      <c r="A11" s="4" t="s">
        <v>13</v>
      </c>
      <c r="B11" s="4" t="s">
        <v>14</v>
      </c>
    </row>
    <row r="12" spans="1:2" x14ac:dyDescent="0.25">
      <c r="A12" s="4"/>
    </row>
    <row r="13" spans="1:2" ht="13" x14ac:dyDescent="0.25">
      <c r="A13" s="3" t="s">
        <v>15</v>
      </c>
      <c r="B13" s="3" t="s">
        <v>16</v>
      </c>
    </row>
    <row r="14" spans="1:2" x14ac:dyDescent="0.25">
      <c r="A14" s="4" t="s">
        <v>17</v>
      </c>
      <c r="B14" s="4" t="s">
        <v>18</v>
      </c>
    </row>
    <row r="15" spans="1:2" x14ac:dyDescent="0.25">
      <c r="A15" s="4"/>
    </row>
    <row r="16" spans="1:2" ht="13" x14ac:dyDescent="0.25">
      <c r="A16" s="3" t="s">
        <v>19</v>
      </c>
      <c r="B16" s="3" t="s">
        <v>20</v>
      </c>
    </row>
    <row r="17" spans="1:2" x14ac:dyDescent="0.25">
      <c r="A17" s="4" t="s">
        <v>21</v>
      </c>
      <c r="B17" s="4" t="s">
        <v>22</v>
      </c>
    </row>
    <row r="18" spans="1:2" x14ac:dyDescent="0.25">
      <c r="A18" s="4"/>
    </row>
    <row r="19" spans="1:2" ht="13" x14ac:dyDescent="0.25">
      <c r="A19" s="3" t="s">
        <v>23</v>
      </c>
      <c r="B19" s="3" t="s">
        <v>24</v>
      </c>
    </row>
    <row r="20" spans="1:2" x14ac:dyDescent="0.25">
      <c r="A20" s="4" t="s">
        <v>25</v>
      </c>
      <c r="B20" s="4" t="s">
        <v>26</v>
      </c>
    </row>
    <row r="21" spans="1:2" x14ac:dyDescent="0.25">
      <c r="A21" s="4"/>
    </row>
    <row r="22" spans="1:2" ht="13" x14ac:dyDescent="0.25">
      <c r="A22" s="3" t="s">
        <v>27</v>
      </c>
      <c r="B22" s="3" t="s">
        <v>28</v>
      </c>
    </row>
    <row r="23" spans="1:2" x14ac:dyDescent="0.25">
      <c r="A23" s="4" t="s">
        <v>29</v>
      </c>
      <c r="B23" s="4" t="s">
        <v>30</v>
      </c>
    </row>
    <row r="24" spans="1:2" x14ac:dyDescent="0.25">
      <c r="A24" s="4"/>
    </row>
    <row r="26" spans="1:2" ht="18" x14ac:dyDescent="0.4">
      <c r="A26" s="2" t="s">
        <v>31</v>
      </c>
    </row>
    <row r="27" spans="1:2" ht="62.5" x14ac:dyDescent="0.25">
      <c r="A27" s="5" t="s">
        <v>32</v>
      </c>
    </row>
    <row r="28" spans="1:2" ht="62.5" x14ac:dyDescent="0.25">
      <c r="A28" s="5" t="s">
        <v>33</v>
      </c>
    </row>
    <row r="29" spans="1:2" ht="37.5" x14ac:dyDescent="0.25">
      <c r="A29" s="5" t="s">
        <v>34</v>
      </c>
    </row>
    <row r="32" spans="1:2" ht="18" x14ac:dyDescent="0.4">
      <c r="A32" s="2" t="s">
        <v>35</v>
      </c>
    </row>
    <row r="34" spans="1:10" ht="13" x14ac:dyDescent="0.3">
      <c r="A34" s="6" t="s">
        <v>36</v>
      </c>
    </row>
    <row r="35" spans="1:10" ht="25" x14ac:dyDescent="0.25">
      <c r="A35" s="5" t="s">
        <v>37</v>
      </c>
    </row>
    <row r="38" spans="1:10" ht="26" x14ac:dyDescent="0.25">
      <c r="A38" s="3" t="s">
        <v>38</v>
      </c>
      <c r="B38" s="7" t="s">
        <v>39</v>
      </c>
      <c r="C38" s="3"/>
      <c r="D38" s="7" t="s">
        <v>40</v>
      </c>
      <c r="E38" s="3"/>
      <c r="F38" s="7" t="s">
        <v>41</v>
      </c>
      <c r="G38" s="3"/>
      <c r="H38" s="7" t="s">
        <v>42</v>
      </c>
      <c r="I38" s="3"/>
      <c r="J38" s="7" t="s">
        <v>43</v>
      </c>
    </row>
    <row r="39" spans="1:10" x14ac:dyDescent="0.25">
      <c r="A39" s="4" t="s">
        <v>44</v>
      </c>
      <c r="B39" s="8">
        <v>20.9</v>
      </c>
      <c r="C39" s="4"/>
      <c r="D39" s="9">
        <v>14.58</v>
      </c>
      <c r="E39" s="4"/>
      <c r="F39" s="9">
        <v>14.81</v>
      </c>
      <c r="G39" s="4"/>
      <c r="H39" s="9">
        <v>13.42</v>
      </c>
      <c r="I39" s="4"/>
      <c r="J39" s="9">
        <v>16.02</v>
      </c>
    </row>
    <row r="40" spans="1:10" x14ac:dyDescent="0.25">
      <c r="A40" s="4" t="s">
        <v>45</v>
      </c>
      <c r="B40" s="9">
        <v>33.31</v>
      </c>
      <c r="C40" s="4"/>
      <c r="D40" s="9">
        <v>21.57</v>
      </c>
      <c r="E40" s="4"/>
      <c r="F40" s="9">
        <v>20.52</v>
      </c>
      <c r="G40" s="4"/>
      <c r="H40" s="9">
        <v>17.989999999999998</v>
      </c>
      <c r="I40" s="4"/>
      <c r="J40" s="9">
        <v>21.03</v>
      </c>
    </row>
    <row r="41" spans="1:10" x14ac:dyDescent="0.25">
      <c r="A41" s="4" t="s">
        <v>46</v>
      </c>
      <c r="B41" s="9">
        <v>38.83</v>
      </c>
      <c r="C41" s="4"/>
      <c r="D41" s="9">
        <v>32.96</v>
      </c>
      <c r="E41" s="4"/>
      <c r="F41" s="9">
        <v>26.93</v>
      </c>
      <c r="G41" s="4"/>
      <c r="H41" s="9">
        <v>23.57</v>
      </c>
      <c r="I41" s="4"/>
      <c r="J41" s="9">
        <v>27.92</v>
      </c>
    </row>
    <row r="42" spans="1:10" x14ac:dyDescent="0.25">
      <c r="A42" s="18" t="s">
        <v>47</v>
      </c>
      <c r="B42" s="9">
        <v>26.38</v>
      </c>
      <c r="C42" s="4"/>
      <c r="D42" s="9">
        <v>26.56</v>
      </c>
      <c r="E42" s="4"/>
      <c r="F42" s="9">
        <v>25.27</v>
      </c>
      <c r="G42" s="4"/>
      <c r="H42" s="9">
        <v>24.44</v>
      </c>
      <c r="I42" s="4"/>
      <c r="J42" s="9">
        <v>27.36</v>
      </c>
    </row>
    <row r="43" spans="1:10" x14ac:dyDescent="0.25">
      <c r="A43" s="4" t="s">
        <v>48</v>
      </c>
      <c r="B43" s="9">
        <v>12.37</v>
      </c>
      <c r="C43" s="4"/>
      <c r="D43" s="9">
        <v>35.68</v>
      </c>
      <c r="E43" s="4"/>
      <c r="F43" s="9">
        <v>21.11</v>
      </c>
      <c r="G43" s="4"/>
      <c r="H43" s="9">
        <v>22.61</v>
      </c>
      <c r="I43" s="4"/>
      <c r="J43" s="8">
        <v>23.4</v>
      </c>
    </row>
    <row r="44" spans="1:10" x14ac:dyDescent="0.25">
      <c r="A44" s="4" t="s">
        <v>49</v>
      </c>
      <c r="B44" s="10">
        <v>168653</v>
      </c>
      <c r="C44" s="4"/>
      <c r="D44" s="10">
        <v>169066</v>
      </c>
      <c r="E44" s="4"/>
      <c r="F44" s="10">
        <v>177710</v>
      </c>
      <c r="G44" s="4"/>
      <c r="H44" s="10">
        <v>193254</v>
      </c>
      <c r="I44" s="4"/>
      <c r="J44" s="10">
        <v>212752</v>
      </c>
    </row>
    <row r="46" spans="1:10" ht="26" x14ac:dyDescent="0.25">
      <c r="A46" s="3" t="s">
        <v>50</v>
      </c>
      <c r="B46" s="7" t="s">
        <v>39</v>
      </c>
      <c r="C46" s="3"/>
      <c r="D46" s="7" t="s">
        <v>40</v>
      </c>
      <c r="E46" s="3"/>
      <c r="F46" s="7" t="s">
        <v>41</v>
      </c>
      <c r="G46" s="3"/>
      <c r="H46" s="7" t="s">
        <v>42</v>
      </c>
      <c r="I46" s="3"/>
      <c r="J46" s="7" t="s">
        <v>43</v>
      </c>
    </row>
    <row r="47" spans="1:10" x14ac:dyDescent="0.25">
      <c r="A47" s="4" t="s">
        <v>51</v>
      </c>
      <c r="B47" s="8">
        <v>1.7</v>
      </c>
      <c r="C47" s="4"/>
      <c r="D47" s="8">
        <v>2.1</v>
      </c>
      <c r="E47" s="4"/>
      <c r="F47" s="9">
        <v>2.5099999999999998</v>
      </c>
      <c r="G47" s="4"/>
      <c r="H47" s="9">
        <v>2.52</v>
      </c>
      <c r="I47" s="4"/>
      <c r="J47" s="8">
        <v>2.9</v>
      </c>
    </row>
    <row r="48" spans="1:10" x14ac:dyDescent="0.25">
      <c r="A48" s="4" t="s">
        <v>52</v>
      </c>
      <c r="B48" s="9">
        <v>1.88</v>
      </c>
      <c r="C48" s="4"/>
      <c r="D48" s="9">
        <v>2.3199999999999998</v>
      </c>
      <c r="E48" s="4"/>
      <c r="F48" s="9">
        <v>2.69</v>
      </c>
      <c r="G48" s="4"/>
      <c r="H48" s="9">
        <v>2.69</v>
      </c>
      <c r="I48" s="4"/>
      <c r="J48" s="9">
        <v>3.26</v>
      </c>
    </row>
    <row r="49" spans="1:10" x14ac:dyDescent="0.25">
      <c r="A49" s="4" t="s">
        <v>53</v>
      </c>
      <c r="B49" s="9">
        <v>29.74</v>
      </c>
      <c r="C49" s="4"/>
      <c r="D49" s="9">
        <v>37.08</v>
      </c>
      <c r="E49" s="4"/>
      <c r="F49" s="9">
        <v>42.88</v>
      </c>
      <c r="G49" s="4"/>
      <c r="H49" s="9">
        <v>39.729999999999997</v>
      </c>
      <c r="I49" s="4"/>
      <c r="J49" s="9">
        <v>46.09</v>
      </c>
    </row>
    <row r="51" spans="1:10" ht="26" x14ac:dyDescent="0.25">
      <c r="A51" s="3" t="s">
        <v>54</v>
      </c>
      <c r="F51" s="7" t="s">
        <v>41</v>
      </c>
      <c r="G51" s="3"/>
      <c r="H51" s="7" t="s">
        <v>42</v>
      </c>
      <c r="I51" s="3"/>
      <c r="J51" s="7" t="s">
        <v>43</v>
      </c>
    </row>
    <row r="52" spans="1:10" x14ac:dyDescent="0.25">
      <c r="A52" s="4" t="s">
        <v>82</v>
      </c>
    </row>
    <row r="53" spans="1:10" x14ac:dyDescent="0.25">
      <c r="A53" s="4" t="s">
        <v>83</v>
      </c>
    </row>
    <row r="54" spans="1:10" x14ac:dyDescent="0.25">
      <c r="A54" s="4" t="s">
        <v>55</v>
      </c>
      <c r="F54" s="9">
        <v>39.17</v>
      </c>
      <c r="G54" s="4"/>
      <c r="H54" s="9">
        <v>74.47</v>
      </c>
      <c r="I54" s="4"/>
      <c r="J54" s="9">
        <v>60.36</v>
      </c>
    </row>
    <row r="56" spans="1:10" ht="26" x14ac:dyDescent="0.25">
      <c r="A56" s="3" t="s">
        <v>56</v>
      </c>
      <c r="B56" s="7" t="s">
        <v>39</v>
      </c>
      <c r="C56" s="3"/>
      <c r="D56" s="7" t="s">
        <v>40</v>
      </c>
      <c r="E56" s="3"/>
      <c r="F56" s="7" t="s">
        <v>41</v>
      </c>
      <c r="G56" s="3"/>
      <c r="H56" s="7" t="s">
        <v>42</v>
      </c>
      <c r="I56" s="3"/>
      <c r="J56" s="7" t="s">
        <v>43</v>
      </c>
    </row>
    <row r="57" spans="1:10" x14ac:dyDescent="0.25">
      <c r="A57" s="4" t="s">
        <v>57</v>
      </c>
      <c r="B57" s="9">
        <v>1.03</v>
      </c>
      <c r="C57" s="4"/>
      <c r="D57" s="9">
        <v>0.93</v>
      </c>
      <c r="E57" s="4"/>
      <c r="F57" s="9">
        <v>0.84</v>
      </c>
      <c r="G57" s="4"/>
      <c r="H57" s="9">
        <v>0.79</v>
      </c>
      <c r="I57" s="4"/>
      <c r="J57" s="9">
        <v>0.84</v>
      </c>
    </row>
    <row r="58" spans="1:10" x14ac:dyDescent="0.25">
      <c r="A58" s="4" t="s">
        <v>58</v>
      </c>
      <c r="B58" s="9">
        <v>5.16</v>
      </c>
      <c r="C58" s="4"/>
      <c r="D58" s="9">
        <v>5.17</v>
      </c>
      <c r="E58" s="4"/>
      <c r="F58" s="9">
        <v>5.31</v>
      </c>
      <c r="G58" s="4"/>
      <c r="H58" s="9">
        <v>5.87</v>
      </c>
      <c r="I58" s="4"/>
      <c r="J58" s="9">
        <v>6.27</v>
      </c>
    </row>
    <row r="59" spans="1:10" x14ac:dyDescent="0.25">
      <c r="A59" s="4" t="s">
        <v>59</v>
      </c>
      <c r="B59" s="9">
        <v>11.88</v>
      </c>
      <c r="C59" s="4"/>
      <c r="D59" s="9">
        <v>12.12</v>
      </c>
      <c r="E59" s="4"/>
      <c r="F59" s="9">
        <v>11.36</v>
      </c>
      <c r="G59" s="4"/>
      <c r="H59" s="9">
        <v>11.61</v>
      </c>
      <c r="I59" s="4"/>
      <c r="J59" s="9">
        <v>12.26</v>
      </c>
    </row>
    <row r="60" spans="1:10" x14ac:dyDescent="0.25">
      <c r="A60" s="4" t="s">
        <v>60</v>
      </c>
      <c r="B60" s="9">
        <v>38.93</v>
      </c>
      <c r="C60" s="4"/>
      <c r="D60" s="9">
        <v>45.08</v>
      </c>
      <c r="E60" s="4"/>
      <c r="F60" s="9">
        <v>28.05</v>
      </c>
      <c r="G60" s="4"/>
      <c r="H60" s="9">
        <v>21.91</v>
      </c>
      <c r="I60" s="4"/>
      <c r="J60" s="8">
        <v>30.8</v>
      </c>
    </row>
    <row r="61" spans="1:10" x14ac:dyDescent="0.25">
      <c r="A61" s="4" t="s">
        <v>61</v>
      </c>
      <c r="B61" s="9">
        <v>9.17</v>
      </c>
      <c r="C61" s="4"/>
      <c r="D61" s="9">
        <v>8.9700000000000006</v>
      </c>
      <c r="E61" s="4"/>
      <c r="F61" s="9">
        <v>9.44</v>
      </c>
      <c r="G61" s="4"/>
      <c r="H61" s="8">
        <v>9.6</v>
      </c>
      <c r="I61" s="4"/>
      <c r="J61" s="9">
        <v>9.5399999999999991</v>
      </c>
    </row>
    <row r="62" spans="1:10" x14ac:dyDescent="0.25">
      <c r="A62" s="4" t="s">
        <v>62</v>
      </c>
      <c r="B62" s="9">
        <v>4.5199999999999996</v>
      </c>
      <c r="C62" s="4"/>
      <c r="D62" s="9">
        <v>5.62</v>
      </c>
      <c r="E62" s="4"/>
      <c r="F62" s="9">
        <v>6.91</v>
      </c>
      <c r="G62" s="4"/>
      <c r="H62" s="9">
        <v>7.46</v>
      </c>
      <c r="I62" s="4"/>
      <c r="J62" s="9">
        <v>9.18</v>
      </c>
    </row>
    <row r="63" spans="1:10" x14ac:dyDescent="0.25">
      <c r="A63" s="4" t="s">
        <v>63</v>
      </c>
      <c r="B63" s="9">
        <v>3.62</v>
      </c>
      <c r="C63" s="4"/>
      <c r="D63" s="9">
        <v>3.51</v>
      </c>
      <c r="E63" s="4"/>
      <c r="F63" s="9">
        <v>3.87</v>
      </c>
      <c r="G63" s="4"/>
      <c r="H63" s="8">
        <v>4.5999999999999996</v>
      </c>
      <c r="I63" s="4"/>
      <c r="J63" s="9">
        <v>3.44</v>
      </c>
    </row>
    <row r="65" spans="1:10" ht="26" x14ac:dyDescent="0.25">
      <c r="A65" s="3" t="s">
        <v>64</v>
      </c>
      <c r="B65" s="7" t="s">
        <v>39</v>
      </c>
      <c r="C65" s="3"/>
      <c r="D65" s="7" t="s">
        <v>40</v>
      </c>
      <c r="E65" s="3"/>
      <c r="F65" s="7" t="s">
        <v>41</v>
      </c>
      <c r="G65" s="3"/>
      <c r="H65" s="7" t="s">
        <v>42</v>
      </c>
      <c r="I65" s="3"/>
      <c r="J65" s="7" t="s">
        <v>43</v>
      </c>
    </row>
    <row r="66" spans="1:10" x14ac:dyDescent="0.25">
      <c r="A66" s="4" t="s">
        <v>65</v>
      </c>
      <c r="B66" s="9">
        <v>6.93</v>
      </c>
      <c r="C66" s="4"/>
      <c r="D66" s="9">
        <v>5.48</v>
      </c>
      <c r="E66" s="4"/>
      <c r="F66" s="9">
        <v>3.09</v>
      </c>
      <c r="G66" s="4"/>
      <c r="H66" s="9">
        <v>2.98</v>
      </c>
      <c r="I66" s="4"/>
      <c r="J66" s="9">
        <v>2.81</v>
      </c>
    </row>
    <row r="67" spans="1:10" x14ac:dyDescent="0.25">
      <c r="A67" s="4" t="s">
        <v>66</v>
      </c>
      <c r="B67" s="8">
        <v>15.7</v>
      </c>
      <c r="C67" s="4"/>
      <c r="D67" s="9">
        <v>14.37</v>
      </c>
      <c r="E67" s="4"/>
      <c r="F67" s="9">
        <v>12.51</v>
      </c>
      <c r="G67" s="4"/>
      <c r="H67" s="9">
        <v>10.67</v>
      </c>
      <c r="I67" s="4"/>
      <c r="J67" s="9">
        <v>9.39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CE04-0B10-4C59-821C-A2910919E54B}">
  <sheetPr codeName="Sheet4"/>
  <dimension ref="A1:J67"/>
  <sheetViews>
    <sheetView topLeftCell="A37" workbookViewId="0">
      <selection activeCell="A47" sqref="A47"/>
    </sheetView>
  </sheetViews>
  <sheetFormatPr defaultRowHeight="12.5" x14ac:dyDescent="0.25"/>
  <cols>
    <col min="1" max="1" width="46.453125" bestFit="1" customWidth="1"/>
  </cols>
  <sheetData>
    <row r="1" spans="1:2" ht="18" x14ac:dyDescent="0.4">
      <c r="A1" s="2" t="s">
        <v>67</v>
      </c>
    </row>
    <row r="3" spans="1:2" ht="18" x14ac:dyDescent="0.4">
      <c r="A3" s="2" t="s">
        <v>2</v>
      </c>
    </row>
    <row r="4" spans="1:2" ht="13" x14ac:dyDescent="0.25">
      <c r="A4" s="3" t="s">
        <v>3</v>
      </c>
      <c r="B4" s="3" t="s">
        <v>4</v>
      </c>
    </row>
    <row r="5" spans="1:2" x14ac:dyDescent="0.25">
      <c r="A5" s="4" t="s">
        <v>68</v>
      </c>
      <c r="B5" s="4" t="s">
        <v>69</v>
      </c>
    </row>
    <row r="6" spans="1:2" x14ac:dyDescent="0.25">
      <c r="A6" s="4"/>
    </row>
    <row r="7" spans="1:2" ht="13" x14ac:dyDescent="0.25">
      <c r="A7" s="3" t="s">
        <v>7</v>
      </c>
      <c r="B7" s="3" t="s">
        <v>8</v>
      </c>
    </row>
    <row r="8" spans="1:2" x14ac:dyDescent="0.25">
      <c r="A8" s="4" t="s">
        <v>70</v>
      </c>
      <c r="B8" s="4" t="s">
        <v>71</v>
      </c>
    </row>
    <row r="9" spans="1:2" x14ac:dyDescent="0.25">
      <c r="A9" s="4"/>
    </row>
    <row r="10" spans="1:2" ht="13" x14ac:dyDescent="0.25">
      <c r="A10" s="3" t="s">
        <v>11</v>
      </c>
      <c r="B10" s="3" t="s">
        <v>12</v>
      </c>
    </row>
    <row r="11" spans="1:2" x14ac:dyDescent="0.25">
      <c r="A11" s="4" t="s">
        <v>13</v>
      </c>
      <c r="B11" s="4" t="s">
        <v>73</v>
      </c>
    </row>
    <row r="12" spans="1:2" x14ac:dyDescent="0.25">
      <c r="A12" s="4"/>
    </row>
    <row r="13" spans="1:2" ht="13" x14ac:dyDescent="0.25">
      <c r="A13" s="3" t="s">
        <v>15</v>
      </c>
      <c r="B13" s="3" t="s">
        <v>16</v>
      </c>
    </row>
    <row r="14" spans="1:2" x14ac:dyDescent="0.25">
      <c r="A14" s="4" t="s">
        <v>75</v>
      </c>
      <c r="B14" s="4" t="s">
        <v>74</v>
      </c>
    </row>
    <row r="15" spans="1:2" x14ac:dyDescent="0.25">
      <c r="A15" s="4"/>
    </row>
    <row r="16" spans="1:2" ht="13" x14ac:dyDescent="0.25">
      <c r="A16" s="3" t="s">
        <v>19</v>
      </c>
      <c r="B16" s="3" t="s">
        <v>20</v>
      </c>
    </row>
    <row r="17" spans="1:2" x14ac:dyDescent="0.25">
      <c r="A17" s="4" t="s">
        <v>21</v>
      </c>
      <c r="B17" s="4" t="s">
        <v>22</v>
      </c>
    </row>
    <row r="18" spans="1:2" x14ac:dyDescent="0.25">
      <c r="A18" s="4"/>
    </row>
    <row r="19" spans="1:2" ht="13" x14ac:dyDescent="0.25">
      <c r="A19" s="3" t="s">
        <v>23</v>
      </c>
      <c r="B19" s="3" t="s">
        <v>24</v>
      </c>
    </row>
    <row r="20" spans="1:2" x14ac:dyDescent="0.25">
      <c r="A20" s="4" t="s">
        <v>77</v>
      </c>
      <c r="B20" s="4" t="s">
        <v>76</v>
      </c>
    </row>
    <row r="21" spans="1:2" x14ac:dyDescent="0.25">
      <c r="A21" s="4"/>
    </row>
    <row r="22" spans="1:2" ht="13" x14ac:dyDescent="0.25">
      <c r="A22" s="3" t="s">
        <v>27</v>
      </c>
      <c r="B22" s="3" t="s">
        <v>28</v>
      </c>
    </row>
    <row r="23" spans="1:2" x14ac:dyDescent="0.25">
      <c r="A23" s="4" t="s">
        <v>78</v>
      </c>
      <c r="B23" s="4" t="s">
        <v>30</v>
      </c>
    </row>
    <row r="25" spans="1:2" x14ac:dyDescent="0.25">
      <c r="B25" s="4"/>
    </row>
    <row r="26" spans="1:2" ht="18" x14ac:dyDescent="0.4">
      <c r="A26" s="2" t="s">
        <v>31</v>
      </c>
    </row>
    <row r="27" spans="1:2" ht="62.5" x14ac:dyDescent="0.25">
      <c r="A27" s="5" t="s">
        <v>79</v>
      </c>
    </row>
    <row r="28" spans="1:2" ht="62.5" x14ac:dyDescent="0.25">
      <c r="A28" s="5" t="s">
        <v>80</v>
      </c>
    </row>
    <row r="29" spans="1:2" ht="37.5" x14ac:dyDescent="0.25">
      <c r="A29" s="5" t="s">
        <v>81</v>
      </c>
    </row>
    <row r="32" spans="1:2" ht="18" x14ac:dyDescent="0.4">
      <c r="A32" s="2" t="s">
        <v>35</v>
      </c>
    </row>
    <row r="34" spans="1:10" ht="13" x14ac:dyDescent="0.3">
      <c r="A34" s="6" t="s">
        <v>36</v>
      </c>
    </row>
    <row r="35" spans="1:10" ht="25" x14ac:dyDescent="0.25">
      <c r="A35" s="5" t="s">
        <v>37</v>
      </c>
    </row>
    <row r="38" spans="1:10" ht="26" x14ac:dyDescent="0.25">
      <c r="A38" s="3" t="s">
        <v>38</v>
      </c>
      <c r="B38" s="7" t="s">
        <v>39</v>
      </c>
      <c r="C38" s="3"/>
      <c r="D38" s="7" t="s">
        <v>40</v>
      </c>
      <c r="E38" s="3"/>
      <c r="F38" s="7" t="s">
        <v>41</v>
      </c>
      <c r="G38" s="3"/>
      <c r="H38" s="7" t="s">
        <v>42</v>
      </c>
      <c r="I38" s="3"/>
      <c r="J38" s="7" t="s">
        <v>43</v>
      </c>
    </row>
    <row r="39" spans="1:10" x14ac:dyDescent="0.25">
      <c r="A39" s="4" t="s">
        <v>44</v>
      </c>
      <c r="B39" s="9">
        <v>9.92</v>
      </c>
      <c r="C39" s="4"/>
      <c r="D39" s="9">
        <v>4.3899999999999997</v>
      </c>
      <c r="E39" s="4"/>
      <c r="F39" s="9">
        <v>27.12</v>
      </c>
      <c r="G39" s="4"/>
      <c r="H39" s="9">
        <v>4.13</v>
      </c>
      <c r="I39" s="4"/>
      <c r="J39" s="9">
        <v>9.64</v>
      </c>
    </row>
    <row r="40" spans="1:10" x14ac:dyDescent="0.25">
      <c r="A40" s="4" t="s">
        <v>45</v>
      </c>
      <c r="B40" s="8">
        <v>19.2</v>
      </c>
      <c r="C40" s="4"/>
      <c r="D40" s="9">
        <v>8.23</v>
      </c>
      <c r="E40" s="4"/>
      <c r="F40" s="9">
        <v>57.79</v>
      </c>
      <c r="G40" s="4"/>
      <c r="H40" s="9">
        <v>11.41</v>
      </c>
      <c r="I40" s="4"/>
      <c r="J40" s="9">
        <v>30.12</v>
      </c>
    </row>
    <row r="41" spans="1:10" x14ac:dyDescent="0.25">
      <c r="A41" s="4" t="s">
        <v>46</v>
      </c>
      <c r="B41" s="9">
        <v>13.38</v>
      </c>
      <c r="C41" s="4"/>
      <c r="D41" s="9">
        <v>10.61</v>
      </c>
      <c r="E41" s="4"/>
      <c r="F41" s="9">
        <v>5.46</v>
      </c>
      <c r="G41" s="4"/>
      <c r="H41" s="9">
        <v>2.74</v>
      </c>
      <c r="I41" s="4"/>
      <c r="J41" s="9">
        <v>15.44</v>
      </c>
    </row>
    <row r="42" spans="1:10" x14ac:dyDescent="0.25">
      <c r="A42" s="18" t="s">
        <v>47</v>
      </c>
      <c r="B42" s="9">
        <v>22.46</v>
      </c>
      <c r="C42" s="4"/>
      <c r="D42" s="9">
        <v>19.25</v>
      </c>
      <c r="E42" s="4"/>
      <c r="F42" s="9">
        <v>57.27</v>
      </c>
      <c r="G42" s="4"/>
      <c r="H42" s="9">
        <v>13.17</v>
      </c>
      <c r="I42" s="4"/>
      <c r="J42" s="9">
        <v>21.53</v>
      </c>
    </row>
    <row r="43" spans="1:10" x14ac:dyDescent="0.25">
      <c r="A43" s="4" t="s">
        <v>48</v>
      </c>
      <c r="B43" s="9">
        <v>3.77</v>
      </c>
      <c r="C43" s="4"/>
      <c r="D43" s="9">
        <v>40.51</v>
      </c>
      <c r="E43" s="4"/>
      <c r="F43" s="9">
        <v>-0.24</v>
      </c>
      <c r="G43" s="4"/>
      <c r="H43" s="9">
        <v>8.18</v>
      </c>
      <c r="I43" s="4"/>
      <c r="J43" s="9">
        <v>20.21</v>
      </c>
    </row>
    <row r="44" spans="1:10" x14ac:dyDescent="0.25">
      <c r="A44" s="4" t="s">
        <v>49</v>
      </c>
      <c r="B44" s="10">
        <v>222540</v>
      </c>
      <c r="C44" s="4"/>
      <c r="D44" s="10">
        <v>224702</v>
      </c>
      <c r="E44" s="4"/>
      <c r="F44" s="10">
        <v>211151</v>
      </c>
      <c r="G44" s="4"/>
      <c r="H44" s="10">
        <v>199360</v>
      </c>
      <c r="I44" s="4"/>
      <c r="J44" s="10">
        <v>252591</v>
      </c>
    </row>
    <row r="46" spans="1:10" ht="26" x14ac:dyDescent="0.25">
      <c r="A46" s="3" t="s">
        <v>50</v>
      </c>
      <c r="B46" s="7" t="s">
        <v>39</v>
      </c>
      <c r="C46" s="3"/>
      <c r="D46" s="7" t="s">
        <v>40</v>
      </c>
      <c r="E46" s="3"/>
      <c r="F46" s="7" t="s">
        <v>41</v>
      </c>
      <c r="G46" s="3"/>
      <c r="H46" s="7" t="s">
        <v>42</v>
      </c>
      <c r="I46" s="3"/>
      <c r="J46" s="7" t="s">
        <v>43</v>
      </c>
    </row>
    <row r="47" spans="1:10" x14ac:dyDescent="0.25">
      <c r="A47" s="4" t="s">
        <v>51</v>
      </c>
      <c r="B47" s="9">
        <v>1.28</v>
      </c>
      <c r="C47" s="4"/>
      <c r="D47" s="9">
        <v>1.84</v>
      </c>
      <c r="E47" s="4"/>
      <c r="F47" s="9">
        <v>1.63</v>
      </c>
      <c r="G47" s="4"/>
      <c r="H47" s="9">
        <v>1.58</v>
      </c>
      <c r="I47" s="4"/>
      <c r="J47" s="9">
        <v>0.95</v>
      </c>
    </row>
    <row r="48" spans="1:10" x14ac:dyDescent="0.25">
      <c r="A48" s="4" t="s">
        <v>52</v>
      </c>
      <c r="B48" s="9">
        <v>2.09</v>
      </c>
      <c r="C48" s="4"/>
      <c r="D48" s="9">
        <v>2.57</v>
      </c>
      <c r="E48" s="4"/>
      <c r="F48" s="8">
        <v>2.4</v>
      </c>
      <c r="G48" s="4"/>
      <c r="H48" s="9">
        <v>2.0499999999999998</v>
      </c>
      <c r="I48" s="4"/>
      <c r="J48" s="9">
        <v>1.71</v>
      </c>
    </row>
    <row r="49" spans="1:10" x14ac:dyDescent="0.25">
      <c r="A49" s="4" t="s">
        <v>53</v>
      </c>
      <c r="B49" s="9">
        <v>19.71</v>
      </c>
      <c r="C49" s="4"/>
      <c r="D49" s="9">
        <v>25.96</v>
      </c>
      <c r="E49" s="4"/>
      <c r="F49" s="9">
        <v>24.64</v>
      </c>
      <c r="G49" s="4"/>
      <c r="H49" s="9">
        <v>28.82</v>
      </c>
      <c r="I49" s="4"/>
      <c r="J49" s="9">
        <v>16.63</v>
      </c>
    </row>
    <row r="51" spans="1:10" ht="26" x14ac:dyDescent="0.25">
      <c r="A51" s="3" t="s">
        <v>54</v>
      </c>
      <c r="B51" s="7" t="s">
        <v>39</v>
      </c>
      <c r="C51" s="3"/>
      <c r="D51" s="7" t="s">
        <v>40</v>
      </c>
      <c r="E51" s="3"/>
      <c r="F51" s="7" t="s">
        <v>41</v>
      </c>
      <c r="G51" s="3"/>
      <c r="H51" s="7" t="s">
        <v>42</v>
      </c>
      <c r="I51" s="3"/>
      <c r="J51" s="7" t="s">
        <v>43</v>
      </c>
    </row>
    <row r="52" spans="1:10" x14ac:dyDescent="0.25">
      <c r="A52" s="4" t="s">
        <v>82</v>
      </c>
      <c r="B52" s="9">
        <v>0.45</v>
      </c>
      <c r="C52" s="4"/>
      <c r="D52" s="9">
        <v>0.38</v>
      </c>
      <c r="E52" s="4"/>
      <c r="F52" s="9">
        <v>0.34</v>
      </c>
      <c r="G52" s="4"/>
      <c r="H52" s="9">
        <v>0.44</v>
      </c>
      <c r="I52" s="4"/>
      <c r="J52" s="9">
        <v>0.94</v>
      </c>
    </row>
    <row r="53" spans="1:10" x14ac:dyDescent="0.25">
      <c r="A53" s="4" t="s">
        <v>83</v>
      </c>
      <c r="B53" s="9">
        <v>0.45</v>
      </c>
      <c r="C53" s="4"/>
      <c r="D53" s="9">
        <v>0.38</v>
      </c>
      <c r="E53" s="4"/>
      <c r="F53" s="9">
        <v>0.34</v>
      </c>
      <c r="G53" s="4"/>
      <c r="H53" s="9">
        <v>0.74</v>
      </c>
      <c r="I53" s="4"/>
      <c r="J53" s="9">
        <v>1.1499999999999999</v>
      </c>
    </row>
    <row r="54" spans="1:10" x14ac:dyDescent="0.25">
      <c r="A54" s="4" t="s">
        <v>55</v>
      </c>
      <c r="B54" s="9">
        <v>35.53</v>
      </c>
      <c r="C54" s="4"/>
      <c r="D54" s="9">
        <v>22.87</v>
      </c>
      <c r="E54" s="4"/>
      <c r="F54" s="9">
        <v>10.97</v>
      </c>
      <c r="G54" s="4"/>
      <c r="H54" s="9">
        <v>3.56</v>
      </c>
      <c r="I54" s="4"/>
      <c r="J54" s="9">
        <v>18.670000000000002</v>
      </c>
    </row>
    <row r="56" spans="1:10" ht="26" x14ac:dyDescent="0.25">
      <c r="A56" s="3" t="s">
        <v>56</v>
      </c>
      <c r="B56" s="7" t="s">
        <v>39</v>
      </c>
      <c r="C56" s="3"/>
      <c r="D56" s="7" t="s">
        <v>40</v>
      </c>
      <c r="E56" s="3"/>
      <c r="F56" s="7" t="s">
        <v>41</v>
      </c>
      <c r="G56" s="3"/>
      <c r="H56" s="7" t="s">
        <v>42</v>
      </c>
      <c r="I56" s="3"/>
      <c r="J56" s="7" t="s">
        <v>43</v>
      </c>
    </row>
    <row r="57" spans="1:10" x14ac:dyDescent="0.25">
      <c r="A57" s="4" t="s">
        <v>57</v>
      </c>
      <c r="B57" s="9">
        <v>0.68</v>
      </c>
      <c r="C57" s="4"/>
      <c r="D57" s="9">
        <v>0.65</v>
      </c>
      <c r="E57" s="4"/>
      <c r="F57" s="9">
        <v>0.56000000000000005</v>
      </c>
      <c r="G57" s="4"/>
      <c r="H57" s="9">
        <v>0.43</v>
      </c>
      <c r="I57" s="4"/>
      <c r="J57" s="9">
        <v>0.64</v>
      </c>
    </row>
    <row r="58" spans="1:10" x14ac:dyDescent="0.25">
      <c r="A58" s="4" t="s">
        <v>58</v>
      </c>
      <c r="B58" s="9">
        <v>6.17</v>
      </c>
      <c r="C58" s="4"/>
      <c r="D58" s="9">
        <v>6.06</v>
      </c>
      <c r="E58" s="4"/>
      <c r="F58" s="9">
        <v>5.92</v>
      </c>
      <c r="G58" s="4"/>
      <c r="H58" s="8">
        <v>4.4000000000000004</v>
      </c>
      <c r="I58" s="4"/>
      <c r="J58" s="9">
        <v>5.84</v>
      </c>
    </row>
    <row r="59" spans="1:10" x14ac:dyDescent="0.25">
      <c r="A59" s="4" t="s">
        <v>59</v>
      </c>
      <c r="B59" s="9">
        <v>4.0599999999999996</v>
      </c>
      <c r="C59" s="4"/>
      <c r="D59" s="8">
        <v>4.2</v>
      </c>
      <c r="E59" s="4"/>
      <c r="F59" s="9">
        <v>3.99</v>
      </c>
      <c r="G59" s="4"/>
      <c r="H59" s="9">
        <v>2.2599999999999998</v>
      </c>
      <c r="I59" s="4"/>
      <c r="J59" s="9">
        <v>2.41</v>
      </c>
    </row>
    <row r="60" spans="1:10" x14ac:dyDescent="0.25">
      <c r="A60" s="4" t="s">
        <v>60</v>
      </c>
      <c r="B60" s="9">
        <v>6.61</v>
      </c>
      <c r="C60" s="4"/>
      <c r="D60" s="9">
        <v>6.84</v>
      </c>
      <c r="E60" s="4"/>
      <c r="F60" s="9">
        <v>7.23</v>
      </c>
      <c r="G60" s="4"/>
      <c r="H60" s="9">
        <v>5.58</v>
      </c>
      <c r="I60" s="4"/>
      <c r="J60" s="9">
        <v>7.85</v>
      </c>
    </row>
    <row r="61" spans="1:10" x14ac:dyDescent="0.25">
      <c r="A61" s="4" t="s">
        <v>61</v>
      </c>
      <c r="B61" s="9">
        <v>11.68</v>
      </c>
      <c r="C61" s="4"/>
      <c r="D61" s="9">
        <v>10.79</v>
      </c>
      <c r="E61" s="4"/>
      <c r="F61" s="9">
        <v>10.46</v>
      </c>
      <c r="G61" s="4"/>
      <c r="H61" s="9">
        <v>7.64</v>
      </c>
      <c r="I61" s="4"/>
      <c r="J61" s="9">
        <v>10.59</v>
      </c>
    </row>
    <row r="62" spans="1:10" x14ac:dyDescent="0.25">
      <c r="A62" s="4" t="s">
        <v>62</v>
      </c>
      <c r="B62" s="9">
        <v>2.44</v>
      </c>
      <c r="C62" s="4"/>
      <c r="D62" s="9">
        <v>2.38</v>
      </c>
      <c r="E62" s="4"/>
      <c r="F62" s="9">
        <v>2.34</v>
      </c>
      <c r="G62" s="4"/>
      <c r="H62" s="9">
        <v>1.52</v>
      </c>
      <c r="I62" s="4"/>
      <c r="J62" s="9">
        <v>2.02</v>
      </c>
    </row>
    <row r="63" spans="1:10" x14ac:dyDescent="0.25">
      <c r="A63" s="4" t="s">
        <v>63</v>
      </c>
      <c r="B63" s="9">
        <v>4.26</v>
      </c>
      <c r="C63" s="4"/>
      <c r="D63" s="9">
        <v>3.41</v>
      </c>
      <c r="E63" s="4"/>
      <c r="F63" s="9">
        <v>4.04</v>
      </c>
      <c r="G63" s="4"/>
      <c r="H63" s="9">
        <v>3.88</v>
      </c>
      <c r="I63" s="4"/>
      <c r="J63" s="9">
        <v>5.89</v>
      </c>
    </row>
    <row r="65" spans="1:10" ht="26" x14ac:dyDescent="0.25">
      <c r="A65" s="3" t="s">
        <v>64</v>
      </c>
      <c r="B65" s="7" t="s">
        <v>39</v>
      </c>
      <c r="C65" s="3"/>
      <c r="D65" s="7" t="s">
        <v>40</v>
      </c>
      <c r="E65" s="3"/>
      <c r="F65" s="7" t="s">
        <v>41</v>
      </c>
      <c r="G65" s="3"/>
      <c r="H65" s="7" t="s">
        <v>42</v>
      </c>
      <c r="I65" s="3"/>
      <c r="J65" s="7" t="s">
        <v>43</v>
      </c>
    </row>
    <row r="66" spans="1:10" x14ac:dyDescent="0.25">
      <c r="A66" s="4" t="s">
        <v>65</v>
      </c>
      <c r="B66" s="9">
        <v>3.93</v>
      </c>
      <c r="C66" s="4"/>
      <c r="D66" s="9">
        <v>3.38</v>
      </c>
      <c r="E66" s="4"/>
      <c r="F66" s="9">
        <v>3.02</v>
      </c>
      <c r="G66" s="4"/>
      <c r="H66" s="9">
        <v>3.02</v>
      </c>
      <c r="I66" s="4"/>
      <c r="J66" s="9">
        <v>5.93</v>
      </c>
    </row>
    <row r="67" spans="1:10" x14ac:dyDescent="0.25">
      <c r="A67" s="4" t="s">
        <v>66</v>
      </c>
      <c r="B67" s="9">
        <v>15.19</v>
      </c>
      <c r="C67" s="4"/>
      <c r="D67" s="9">
        <v>16.850000000000001</v>
      </c>
      <c r="E67" s="4"/>
      <c r="F67" s="9">
        <v>15.36</v>
      </c>
      <c r="G67" s="4"/>
      <c r="H67" s="9">
        <v>16.149999999999999</v>
      </c>
      <c r="I67" s="4"/>
      <c r="J67" s="9">
        <v>14.97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EW_ratios</vt:lpstr>
      <vt:lpstr>EW_CS_BS</vt:lpstr>
      <vt:lpstr>EW_CS_IS</vt:lpstr>
      <vt:lpstr>EW_BS</vt:lpstr>
      <vt:lpstr>EW_IS</vt:lpstr>
      <vt:lpstr>EW_CFS</vt:lpstr>
      <vt:lpstr>Ind_avg</vt:lpstr>
      <vt:lpstr>ALGN</vt:lpstr>
      <vt:lpstr>BAX</vt:lpstr>
      <vt:lpstr>BSX</vt:lpstr>
      <vt:lpstr>IEX</vt:lpstr>
      <vt:lpstr>ISRG</vt:lpstr>
      <vt:lpstr>MDT</vt:lpstr>
      <vt:lpstr>SYK</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David Moore</cp:lastModifiedBy>
  <dcterms:created xsi:type="dcterms:W3CDTF">2020-01-31T23:43:28Z</dcterms:created>
  <dcterms:modified xsi:type="dcterms:W3CDTF">2020-02-05T00:57:51Z</dcterms:modified>
  <cp:category/>
</cp:coreProperties>
</file>